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 codeName="{3D1A710C-6663-3D7B-7F91-EC182F24A4BC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SynologyDrive\14 - Commission Golf Entreprise\2026\DD3\J2 GUERANDE\Départs\"/>
    </mc:Choice>
  </mc:AlternateContent>
  <xr:revisionPtr revIDLastSave="0" documentId="13_ncr:1_{287EDE40-C40A-495B-84C2-116557733292}" xr6:coauthVersionLast="36" xr6:coauthVersionMax="36" xr10:uidLastSave="{00000000-0000-0000-0000-000000000000}"/>
  <bookViews>
    <workbookView xWindow="-108" yWindow="-108" windowWidth="23256" windowHeight="12456" activeTab="2" xr2:uid="{00000000-000D-0000-FFFF-FFFF00000000}"/>
  </bookViews>
  <sheets>
    <sheet name="Format extranet" sheetId="1" r:id="rId1"/>
    <sheet name="Travail" sheetId="4" r:id="rId2"/>
    <sheet name="Diffusion" sheetId="7" r:id="rId3"/>
    <sheet name="Contrôles" sheetId="8" r:id="rId4"/>
    <sheet name="ModOp" sheetId="5" r:id="rId5"/>
    <sheet name="Ajouts autres" sheetId="6" r:id="rId6"/>
    <sheet name="Couleurs_Departs" sheetId="9" r:id="rId7"/>
  </sheets>
  <definedNames>
    <definedName name="_xlnm._FilterDatabase" localSheetId="2" hidden="1">Diffusion!$C$14:$M$62</definedName>
    <definedName name="_xlnm._FilterDatabase" localSheetId="0" hidden="1">'Format extranet'!$A$1:$K$65</definedName>
    <definedName name="_xlnm._FilterDatabase" localSheetId="1" hidden="1">Travail!$A$4:$N$140</definedName>
    <definedName name="AS_Stater">Travail!$S$4</definedName>
    <definedName name="Couleur_Gardiens">Diffusion!$I$5</definedName>
    <definedName name="Couleur_Starters">Diffusion!$I$7</definedName>
    <definedName name="Ecart_parties">Travail!$Q$4</definedName>
    <definedName name="Heure_départ">Travail!$Q$3</definedName>
    <definedName name="Tri_init">Travail!$S$3</definedName>
  </definedNames>
  <calcPr calcId="191029"/>
</workbook>
</file>

<file path=xl/calcChain.xml><?xml version="1.0" encoding="utf-8"?>
<calcChain xmlns="http://schemas.openxmlformats.org/spreadsheetml/2006/main">
  <c r="I7" i="7" l="1"/>
  <c r="O64" i="4" l="1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Q8" i="4" l="1"/>
  <c r="Q9" i="4" l="1"/>
  <c r="Q10" i="4" l="1"/>
  <c r="Q11" i="4" l="1"/>
  <c r="Q12" i="4" l="1"/>
  <c r="Q13" i="4" s="1"/>
  <c r="M112" i="4"/>
  <c r="Q14" i="4" l="1"/>
  <c r="Q15" i="4" l="1"/>
  <c r="M108" i="4" l="1"/>
  <c r="Q16" i="4"/>
  <c r="M114" i="4" l="1"/>
  <c r="Q17" i="4"/>
  <c r="M113" i="4" l="1"/>
  <c r="M116" i="4"/>
  <c r="M110" i="4"/>
  <c r="Q18" i="4"/>
  <c r="M107" i="4" l="1"/>
  <c r="M115" i="4"/>
  <c r="Q19" i="4"/>
  <c r="M123" i="4" l="1"/>
  <c r="M109" i="4"/>
  <c r="Q20" i="4"/>
  <c r="M111" i="4" l="1"/>
  <c r="M117" i="4"/>
  <c r="M120" i="4"/>
  <c r="Q21" i="4"/>
  <c r="M131" i="4" l="1"/>
  <c r="Q22" i="4"/>
  <c r="M118" i="4" l="1"/>
  <c r="M128" i="4"/>
  <c r="M122" i="4"/>
  <c r="Q23" i="4"/>
  <c r="M119" i="4" l="1"/>
  <c r="M124" i="4"/>
  <c r="Q24" i="4"/>
  <c r="M36" i="4" s="1"/>
  <c r="M129" i="4" l="1"/>
  <c r="M121" i="4"/>
  <c r="M127" i="4"/>
  <c r="M132" i="4"/>
  <c r="Q25" i="4"/>
  <c r="M125" i="4" l="1"/>
  <c r="M126" i="4"/>
  <c r="M130" i="4"/>
  <c r="M133" i="4"/>
  <c r="Q26" i="4"/>
  <c r="M10" i="4" s="1"/>
  <c r="Q27" i="4" l="1"/>
  <c r="M16" i="4" s="1"/>
  <c r="M137" i="4" l="1"/>
  <c r="Q28" i="4"/>
  <c r="M47" i="4" l="1"/>
  <c r="M46" i="4"/>
  <c r="M29" i="4"/>
  <c r="M31" i="4"/>
  <c r="M60" i="4"/>
  <c r="M6" i="4"/>
  <c r="Q29" i="4"/>
  <c r="M8" i="4" l="1"/>
  <c r="Q30" i="4"/>
  <c r="M25" i="4" s="1"/>
  <c r="M15" i="4"/>
  <c r="M23" i="4" l="1"/>
  <c r="M33" i="4"/>
  <c r="M32" i="4"/>
  <c r="M138" i="4"/>
  <c r="M58" i="4"/>
  <c r="Q31" i="4"/>
  <c r="M38" i="4" s="1"/>
  <c r="M49" i="4" l="1"/>
  <c r="M18" i="4"/>
  <c r="M13" i="4"/>
  <c r="M42" i="4"/>
  <c r="M11" i="4"/>
  <c r="M41" i="4"/>
  <c r="M52" i="4"/>
  <c r="M37" i="4"/>
  <c r="M139" i="4"/>
  <c r="M21" i="4"/>
  <c r="M12" i="4"/>
  <c r="Q32" i="4"/>
  <c r="M14" i="4" l="1"/>
  <c r="M53" i="4"/>
  <c r="M28" i="4"/>
  <c r="M45" i="4"/>
  <c r="M24" i="4"/>
  <c r="M17" i="4"/>
  <c r="Q33" i="4"/>
  <c r="M39" i="4" l="1"/>
  <c r="M57" i="4"/>
  <c r="M40" i="4"/>
  <c r="M26" i="4"/>
  <c r="M59" i="4"/>
  <c r="Q34" i="4"/>
  <c r="M35" i="4"/>
  <c r="M66" i="4" l="1"/>
  <c r="M9" i="4"/>
  <c r="M19" i="4"/>
  <c r="M30" i="4"/>
  <c r="M63" i="4"/>
  <c r="M61" i="4"/>
  <c r="M27" i="4"/>
  <c r="Q35" i="4"/>
  <c r="M44" i="4" s="1"/>
  <c r="M68" i="4"/>
  <c r="M51" i="4" l="1"/>
  <c r="M65" i="4"/>
  <c r="M56" i="4"/>
  <c r="M69" i="4"/>
  <c r="Q36" i="4"/>
  <c r="M43" i="4" s="1"/>
  <c r="M62" i="4"/>
  <c r="M84" i="4" l="1"/>
  <c r="M48" i="4"/>
  <c r="M81" i="4"/>
  <c r="M50" i="4"/>
  <c r="M105" i="4"/>
  <c r="M54" i="4"/>
  <c r="M34" i="4"/>
  <c r="Q37" i="4"/>
  <c r="M55" i="4" s="1"/>
  <c r="M67" i="4" l="1"/>
  <c r="M104" i="4"/>
  <c r="Q38" i="4"/>
  <c r="M73" i="4"/>
  <c r="M7" i="4"/>
  <c r="M86" i="4" l="1"/>
  <c r="M99" i="4"/>
  <c r="M64" i="4"/>
  <c r="M83" i="4"/>
  <c r="M91" i="4"/>
  <c r="M98" i="4"/>
  <c r="M70" i="4"/>
  <c r="Q39" i="4"/>
  <c r="M97" i="4" s="1"/>
  <c r="M77" i="4"/>
  <c r="M78" i="4" l="1"/>
  <c r="M92" i="4"/>
  <c r="Q40" i="4"/>
  <c r="M87" i="4" s="1"/>
  <c r="M74" i="4"/>
  <c r="M79" i="4" l="1"/>
  <c r="M95" i="4"/>
  <c r="M100" i="4"/>
  <c r="M89" i="4"/>
  <c r="M88" i="4"/>
  <c r="M85" i="4"/>
  <c r="Q41" i="4"/>
  <c r="M71" i="4"/>
  <c r="M22" i="4"/>
  <c r="M80" i="4" l="1"/>
  <c r="M93" i="4"/>
  <c r="M72" i="4"/>
  <c r="M90" i="4"/>
  <c r="M134" i="4"/>
  <c r="M136" i="4"/>
  <c r="M75" i="4"/>
  <c r="Q42" i="4"/>
  <c r="M140" i="4" s="1"/>
  <c r="M103" i="4" l="1"/>
  <c r="M76" i="4"/>
  <c r="M135" i="4"/>
  <c r="M94" i="4"/>
  <c r="Q43" i="4"/>
  <c r="M82" i="4" s="1"/>
  <c r="M101" i="4"/>
  <c r="M5" i="4" l="1"/>
  <c r="M102" i="4"/>
  <c r="Q44" i="4"/>
  <c r="M106" i="4"/>
  <c r="M20" i="4"/>
  <c r="Q45" i="4" l="1"/>
  <c r="Q46" i="4" s="1"/>
  <c r="Q47" i="4" s="1"/>
  <c r="Q48" i="4" s="1"/>
  <c r="Q49" i="4" s="1"/>
  <c r="Q50" i="4" s="1"/>
  <c r="Q51" i="4" s="1"/>
  <c r="Q52" i="4" s="1"/>
  <c r="Q53" i="4" s="1"/>
  <c r="Q54" i="4" s="1"/>
  <c r="Q55" i="4" s="1"/>
  <c r="Q56" i="4" s="1"/>
  <c r="Q57" i="4" s="1"/>
  <c r="M96" i="4"/>
  <c r="F113" i="4"/>
  <c r="G66" i="4"/>
  <c r="A56" i="4"/>
  <c r="F93" i="4"/>
  <c r="H96" i="4"/>
  <c r="E106" i="4"/>
  <c r="I74" i="4"/>
  <c r="A36" i="4"/>
  <c r="I71" i="4"/>
  <c r="J29" i="4"/>
  <c r="I56" i="4"/>
  <c r="G131" i="4"/>
  <c r="D96" i="4"/>
  <c r="G19" i="4"/>
  <c r="F99" i="4"/>
  <c r="E97" i="4"/>
  <c r="G28" i="4"/>
  <c r="E64" i="4"/>
  <c r="C61" i="4"/>
  <c r="A6" i="4"/>
  <c r="G81" i="4"/>
  <c r="A70" i="4"/>
  <c r="J107" i="4"/>
  <c r="F122" i="4"/>
  <c r="C124" i="4"/>
  <c r="E93" i="4"/>
  <c r="E114" i="4"/>
  <c r="G96" i="4"/>
  <c r="D108" i="4"/>
  <c r="A13" i="4"/>
  <c r="K101" i="4"/>
  <c r="K119" i="4"/>
  <c r="I137" i="4"/>
  <c r="D21" i="4"/>
  <c r="I129" i="4"/>
  <c r="A50" i="4"/>
  <c r="J131" i="4"/>
  <c r="D57" i="4"/>
  <c r="C87" i="4"/>
  <c r="F11" i="4"/>
  <c r="D26" i="4"/>
  <c r="F27" i="4"/>
  <c r="G42" i="4"/>
  <c r="J39" i="4"/>
  <c r="D66" i="4"/>
  <c r="C26" i="4"/>
  <c r="G70" i="4"/>
  <c r="H124" i="4"/>
  <c r="K34" i="4"/>
  <c r="K122" i="4"/>
  <c r="F79" i="4"/>
  <c r="K9" i="4"/>
  <c r="I21" i="4"/>
  <c r="D61" i="4"/>
  <c r="A74" i="4"/>
  <c r="C18" i="4"/>
  <c r="J20" i="4"/>
  <c r="A92" i="4"/>
  <c r="D24" i="4"/>
  <c r="H56" i="4"/>
  <c r="K65" i="4"/>
  <c r="F96" i="4"/>
  <c r="A38" i="4"/>
  <c r="H91" i="4"/>
  <c r="C66" i="4"/>
  <c r="J5" i="4"/>
  <c r="A81" i="4"/>
  <c r="I135" i="4"/>
  <c r="G6" i="4"/>
  <c r="H34" i="4"/>
  <c r="H26" i="4"/>
  <c r="H100" i="4"/>
  <c r="J128" i="4"/>
  <c r="J137" i="4"/>
  <c r="K102" i="4"/>
  <c r="A32" i="4"/>
  <c r="I107" i="4"/>
  <c r="A51" i="4"/>
  <c r="C109" i="4"/>
  <c r="H73" i="4"/>
  <c r="F56" i="4"/>
  <c r="E49" i="4"/>
  <c r="F45" i="4"/>
  <c r="J87" i="4"/>
  <c r="A57" i="4"/>
  <c r="A73" i="4"/>
  <c r="C19" i="4"/>
  <c r="I36" i="4"/>
  <c r="K93" i="4"/>
  <c r="E41" i="4"/>
  <c r="C67" i="4"/>
  <c r="I57" i="4"/>
  <c r="D131" i="4"/>
  <c r="K95" i="4"/>
  <c r="A124" i="4"/>
  <c r="I40" i="4"/>
  <c r="D136" i="4"/>
  <c r="F77" i="4"/>
  <c r="K29" i="4"/>
  <c r="G52" i="4"/>
  <c r="J134" i="4"/>
  <c r="G118" i="4"/>
  <c r="J100" i="4"/>
  <c r="E8" i="4"/>
  <c r="C40" i="4"/>
  <c r="D89" i="4"/>
  <c r="E22" i="4"/>
  <c r="K63" i="4"/>
  <c r="E94" i="4"/>
  <c r="D111" i="4"/>
  <c r="D41" i="4"/>
  <c r="I139" i="4"/>
  <c r="K72" i="4"/>
  <c r="A139" i="4"/>
  <c r="I59" i="4"/>
  <c r="K26" i="4"/>
  <c r="D75" i="4"/>
  <c r="G41" i="4"/>
  <c r="F119" i="4"/>
  <c r="F32" i="4"/>
  <c r="E18" i="4"/>
  <c r="J123" i="4"/>
  <c r="I11" i="4"/>
  <c r="K77" i="4"/>
  <c r="C6" i="4"/>
  <c r="C65" i="4"/>
  <c r="C81" i="4"/>
  <c r="F43" i="4"/>
  <c r="H87" i="4"/>
  <c r="G61" i="4"/>
  <c r="F86" i="4"/>
  <c r="I77" i="4"/>
  <c r="D126" i="4"/>
  <c r="E123" i="4"/>
  <c r="G40" i="4"/>
  <c r="H53" i="4"/>
  <c r="F110" i="4"/>
  <c r="F21" i="4"/>
  <c r="C39" i="4"/>
  <c r="J31" i="4"/>
  <c r="I58" i="4"/>
  <c r="C111" i="4"/>
  <c r="K92" i="4"/>
  <c r="A53" i="4"/>
  <c r="F75" i="4"/>
  <c r="D42" i="4"/>
  <c r="I55" i="4"/>
  <c r="D40" i="4"/>
  <c r="K88" i="4"/>
  <c r="K134" i="4"/>
  <c r="D140" i="4"/>
  <c r="E11" i="4"/>
  <c r="K132" i="4"/>
  <c r="J76" i="4"/>
  <c r="D16" i="4"/>
  <c r="D31" i="4"/>
  <c r="J116" i="4"/>
  <c r="E25" i="4"/>
  <c r="A128" i="4"/>
  <c r="E42" i="4"/>
  <c r="E111" i="4"/>
  <c r="C95" i="4"/>
  <c r="I85" i="4"/>
  <c r="I61" i="4"/>
  <c r="A112" i="4"/>
  <c r="H51" i="4"/>
  <c r="G33" i="4"/>
  <c r="H33" i="4"/>
  <c r="C50" i="4"/>
  <c r="C78" i="4"/>
  <c r="D83" i="4"/>
  <c r="C32" i="4"/>
  <c r="J13" i="4"/>
  <c r="E40" i="4"/>
  <c r="E46" i="4"/>
  <c r="E84" i="4"/>
  <c r="A8" i="4"/>
  <c r="A28" i="4"/>
  <c r="G16" i="4"/>
  <c r="E15" i="4"/>
  <c r="H69" i="4"/>
  <c r="H65" i="4"/>
  <c r="I39" i="4"/>
  <c r="H8" i="4"/>
  <c r="G36" i="4"/>
  <c r="J83" i="4"/>
  <c r="H58" i="4"/>
  <c r="H39" i="4"/>
  <c r="D62" i="4"/>
  <c r="F78" i="4"/>
  <c r="H120" i="4"/>
  <c r="D74" i="4"/>
  <c r="C16" i="4"/>
  <c r="K79" i="4"/>
  <c r="K126" i="4"/>
  <c r="F128" i="4"/>
  <c r="K16" i="4"/>
  <c r="F6" i="4"/>
  <c r="K137" i="4"/>
  <c r="K23" i="4"/>
  <c r="H52" i="4"/>
  <c r="A99" i="4"/>
  <c r="I116" i="4"/>
  <c r="I5" i="4"/>
  <c r="F80" i="4"/>
  <c r="J26" i="4"/>
  <c r="C36" i="4"/>
  <c r="K58" i="4"/>
  <c r="E79" i="4"/>
  <c r="D45" i="4"/>
  <c r="C58" i="4"/>
  <c r="H81" i="4"/>
  <c r="K113" i="4"/>
  <c r="C85" i="4"/>
  <c r="H133" i="4"/>
  <c r="F10" i="4"/>
  <c r="A37" i="4"/>
  <c r="E139" i="4"/>
  <c r="A5" i="4"/>
  <c r="C17" i="4"/>
  <c r="F72" i="4"/>
  <c r="H10" i="4"/>
  <c r="F139" i="4"/>
  <c r="I88" i="4"/>
  <c r="G13" i="4"/>
  <c r="G11" i="4"/>
  <c r="K33" i="4"/>
  <c r="J136" i="4"/>
  <c r="G57" i="4"/>
  <c r="C103" i="4"/>
  <c r="A133" i="4"/>
  <c r="J68" i="4"/>
  <c r="G21" i="4"/>
  <c r="K32" i="4"/>
  <c r="I115" i="4"/>
  <c r="H134" i="4"/>
  <c r="G58" i="4"/>
  <c r="J96" i="4"/>
  <c r="F23" i="4"/>
  <c r="J135" i="4"/>
  <c r="F40" i="4"/>
  <c r="H107" i="4"/>
  <c r="I125" i="4"/>
  <c r="D92" i="4"/>
  <c r="C9" i="4"/>
  <c r="G122" i="4"/>
  <c r="H113" i="4"/>
  <c r="H36" i="4"/>
  <c r="G32" i="4"/>
  <c r="E48" i="4"/>
  <c r="J17" i="4"/>
  <c r="H50" i="4"/>
  <c r="F20" i="4"/>
  <c r="E12" i="4"/>
  <c r="J34" i="4"/>
  <c r="C99" i="4"/>
  <c r="A115" i="4"/>
  <c r="I60" i="4"/>
  <c r="D13" i="4"/>
  <c r="F51" i="4"/>
  <c r="C115" i="4"/>
  <c r="J55" i="4"/>
  <c r="E103" i="4"/>
  <c r="I120" i="4"/>
  <c r="J44" i="4"/>
  <c r="F14" i="4"/>
  <c r="I97" i="4"/>
  <c r="F90" i="4"/>
  <c r="E92" i="4"/>
  <c r="F25" i="4"/>
  <c r="K111" i="4"/>
  <c r="F29" i="4"/>
  <c r="I45" i="4"/>
  <c r="C80" i="4"/>
  <c r="I65" i="4"/>
  <c r="D105" i="4"/>
  <c r="E81" i="4"/>
  <c r="C52" i="4"/>
  <c r="H28" i="4"/>
  <c r="C91" i="4"/>
  <c r="A75" i="4"/>
  <c r="A109" i="4"/>
  <c r="H76" i="4"/>
  <c r="A68" i="4"/>
  <c r="F125" i="4"/>
  <c r="K139" i="4"/>
  <c r="J42" i="4"/>
  <c r="K31" i="4"/>
  <c r="K45" i="4"/>
  <c r="E14" i="4"/>
  <c r="C84" i="4"/>
  <c r="F65" i="4"/>
  <c r="K28" i="4"/>
  <c r="I128" i="4"/>
  <c r="G89" i="4"/>
  <c r="I6" i="4"/>
  <c r="A136" i="4"/>
  <c r="E47" i="4"/>
  <c r="A134" i="4"/>
  <c r="E137" i="4"/>
  <c r="A96" i="4"/>
  <c r="E52" i="4"/>
  <c r="E99" i="4"/>
  <c r="G121" i="4"/>
  <c r="G93" i="4"/>
  <c r="K50" i="4"/>
  <c r="E71" i="4"/>
  <c r="I104" i="4"/>
  <c r="G22" i="4"/>
  <c r="J54" i="4"/>
  <c r="I130" i="4"/>
  <c r="E134" i="4"/>
  <c r="E107" i="4"/>
  <c r="K109" i="4"/>
  <c r="A138" i="4"/>
  <c r="D14" i="4"/>
  <c r="H78" i="4"/>
  <c r="A22" i="4"/>
  <c r="G37" i="4"/>
  <c r="J110" i="4"/>
  <c r="J12" i="4"/>
  <c r="A120" i="4"/>
  <c r="I7" i="4"/>
  <c r="J18" i="4"/>
  <c r="E132" i="4"/>
  <c r="G35" i="4"/>
  <c r="A85" i="4"/>
  <c r="H71" i="4"/>
  <c r="A47" i="4"/>
  <c r="E82" i="4"/>
  <c r="K21" i="4"/>
  <c r="G91" i="4"/>
  <c r="H27" i="4"/>
  <c r="I10" i="4"/>
  <c r="E37" i="4"/>
  <c r="G130" i="4"/>
  <c r="C41" i="4"/>
  <c r="I37" i="4"/>
  <c r="F112" i="4"/>
  <c r="I98" i="4"/>
  <c r="D77" i="4"/>
  <c r="J9" i="4"/>
  <c r="G75" i="4"/>
  <c r="C24" i="4"/>
  <c r="D85" i="4"/>
  <c r="I9" i="4"/>
  <c r="E80" i="4"/>
  <c r="E75" i="4"/>
  <c r="H7" i="4"/>
  <c r="A88" i="4"/>
  <c r="A42" i="4"/>
  <c r="G111" i="4"/>
  <c r="K117" i="4"/>
  <c r="A45" i="4"/>
  <c r="K12" i="4"/>
  <c r="C56" i="4"/>
  <c r="E66" i="4"/>
  <c r="F24" i="4"/>
  <c r="J35" i="4"/>
  <c r="G136" i="4"/>
  <c r="C47" i="4"/>
  <c r="G29" i="4"/>
  <c r="G79" i="4"/>
  <c r="J50" i="4"/>
  <c r="I101" i="4"/>
  <c r="I83" i="4"/>
  <c r="G74" i="4"/>
  <c r="I86" i="4"/>
  <c r="D76" i="4"/>
  <c r="F50" i="4"/>
  <c r="I34" i="4"/>
  <c r="F118" i="4"/>
  <c r="F117" i="4"/>
  <c r="C60" i="4"/>
  <c r="I47" i="4"/>
  <c r="J118" i="4"/>
  <c r="D102" i="4"/>
  <c r="D115" i="4"/>
  <c r="I103" i="4"/>
  <c r="H137" i="4"/>
  <c r="C140" i="4"/>
  <c r="D37" i="4"/>
  <c r="H11" i="4"/>
  <c r="I70" i="4"/>
  <c r="K20" i="4"/>
  <c r="F9" i="4"/>
  <c r="J16" i="4"/>
  <c r="A103" i="4"/>
  <c r="I20" i="4"/>
  <c r="I50" i="4"/>
  <c r="K140" i="4"/>
  <c r="E39" i="4"/>
  <c r="C96" i="4"/>
  <c r="A105" i="4"/>
  <c r="I92" i="4"/>
  <c r="H74" i="4"/>
  <c r="E113" i="4"/>
  <c r="C110" i="4"/>
  <c r="A108" i="4"/>
  <c r="D98" i="4"/>
  <c r="E124" i="4"/>
  <c r="E44" i="4"/>
  <c r="C14" i="4"/>
  <c r="K38" i="4"/>
  <c r="A58" i="4"/>
  <c r="C46" i="4"/>
  <c r="K60" i="4"/>
  <c r="I29" i="4"/>
  <c r="J86" i="4"/>
  <c r="F76" i="4"/>
  <c r="I90" i="4"/>
  <c r="G34" i="4"/>
  <c r="K81" i="4"/>
  <c r="C63" i="4"/>
  <c r="H85" i="4"/>
  <c r="G102" i="4"/>
  <c r="F123" i="4"/>
  <c r="D90" i="4"/>
  <c r="C69" i="4"/>
  <c r="A17" i="4"/>
  <c r="H22" i="4"/>
  <c r="D101" i="4"/>
  <c r="F132" i="4"/>
  <c r="C22" i="4"/>
  <c r="E67" i="4"/>
  <c r="H127" i="4"/>
  <c r="K61" i="4"/>
  <c r="J49" i="4"/>
  <c r="K49" i="4"/>
  <c r="D106" i="4"/>
  <c r="C21" i="4"/>
  <c r="A113" i="4"/>
  <c r="I105" i="4"/>
  <c r="I12" i="4"/>
  <c r="H47" i="4"/>
  <c r="A31" i="4"/>
  <c r="D43" i="4"/>
  <c r="J97" i="4"/>
  <c r="F35" i="4"/>
  <c r="I32" i="4"/>
  <c r="K14" i="4"/>
  <c r="G117" i="4"/>
  <c r="C38" i="4"/>
  <c r="I51" i="4"/>
  <c r="C12" i="4"/>
  <c r="D72" i="4"/>
  <c r="H44" i="4"/>
  <c r="K104" i="4"/>
  <c r="D87" i="4"/>
  <c r="G140" i="4"/>
  <c r="G50" i="4"/>
  <c r="G120" i="4"/>
  <c r="J71" i="4"/>
  <c r="C42" i="4"/>
  <c r="I48" i="4"/>
  <c r="D134" i="4"/>
  <c r="I49" i="4"/>
  <c r="E127" i="4"/>
  <c r="C105" i="4"/>
  <c r="D94" i="4"/>
  <c r="C34" i="4"/>
  <c r="F39" i="4"/>
  <c r="A114" i="4"/>
  <c r="A43" i="4"/>
  <c r="J140" i="4"/>
  <c r="E87" i="4"/>
  <c r="A19" i="4"/>
  <c r="A26" i="4"/>
  <c r="K99" i="4"/>
  <c r="E33" i="4"/>
  <c r="I79" i="4"/>
  <c r="D86" i="4"/>
  <c r="F66" i="4"/>
  <c r="F12" i="4"/>
  <c r="K75" i="4"/>
  <c r="I82" i="4"/>
  <c r="D133" i="4"/>
  <c r="A64" i="4"/>
  <c r="G94" i="4"/>
  <c r="D95" i="4"/>
  <c r="G112" i="4"/>
  <c r="C62" i="4"/>
  <c r="A117" i="4"/>
  <c r="H90" i="4"/>
  <c r="E140" i="4"/>
  <c r="H136" i="4"/>
  <c r="F100" i="4"/>
  <c r="J45" i="4"/>
  <c r="F59" i="4"/>
  <c r="E133" i="4"/>
  <c r="I132" i="4"/>
  <c r="F82" i="4"/>
  <c r="J24" i="4"/>
  <c r="E57" i="4"/>
  <c r="C54" i="4"/>
  <c r="C118" i="4"/>
  <c r="A127" i="4"/>
  <c r="I84" i="4"/>
  <c r="F124" i="4"/>
  <c r="I112" i="4"/>
  <c r="J91" i="4"/>
  <c r="K69" i="4"/>
  <c r="I140" i="4"/>
  <c r="H131" i="4"/>
  <c r="C100" i="4"/>
  <c r="C45" i="4"/>
  <c r="D104" i="4"/>
  <c r="A48" i="4"/>
  <c r="G92" i="4"/>
  <c r="K13" i="4"/>
  <c r="K120" i="4"/>
  <c r="E6" i="4"/>
  <c r="K66" i="4"/>
  <c r="H14" i="4"/>
  <c r="I126" i="4"/>
  <c r="C11" i="4"/>
  <c r="J103" i="4"/>
  <c r="H109" i="4"/>
  <c r="I44" i="4"/>
  <c r="F129" i="4"/>
  <c r="G129" i="4"/>
  <c r="D6" i="4"/>
  <c r="G135" i="4"/>
  <c r="J41" i="4"/>
  <c r="F87" i="4"/>
  <c r="A49" i="4"/>
  <c r="D117" i="4"/>
  <c r="F136" i="4"/>
  <c r="J46" i="4"/>
  <c r="C51" i="4"/>
  <c r="J19" i="4"/>
  <c r="H38" i="4"/>
  <c r="K47" i="4"/>
  <c r="E89" i="4"/>
  <c r="A87" i="4"/>
  <c r="E72" i="4"/>
  <c r="C130" i="4"/>
  <c r="F63" i="4"/>
  <c r="J30" i="4"/>
  <c r="A11" i="4"/>
  <c r="E135" i="4"/>
  <c r="J11" i="4"/>
  <c r="K130" i="4"/>
  <c r="F138" i="4"/>
  <c r="F5" i="4"/>
  <c r="K100" i="4"/>
  <c r="A34" i="4"/>
  <c r="K6" i="4"/>
  <c r="A130" i="4"/>
  <c r="C30" i="4"/>
  <c r="J82" i="4"/>
  <c r="A79" i="4"/>
  <c r="J89" i="4"/>
  <c r="G69" i="4"/>
  <c r="H23" i="4"/>
  <c r="E7" i="4"/>
  <c r="H15" i="4"/>
  <c r="E83" i="4"/>
  <c r="G25" i="4"/>
  <c r="C102" i="4"/>
  <c r="K127" i="4"/>
  <c r="H54" i="4"/>
  <c r="C138" i="4"/>
  <c r="H119" i="4"/>
  <c r="E101" i="4"/>
  <c r="K87" i="4"/>
  <c r="C133" i="4"/>
  <c r="C92" i="4"/>
  <c r="G78" i="4"/>
  <c r="J48" i="4"/>
  <c r="H12" i="4"/>
  <c r="C90" i="4"/>
  <c r="C75" i="4"/>
  <c r="F31" i="4"/>
  <c r="I8" i="4"/>
  <c r="I127" i="4"/>
  <c r="E36" i="4"/>
  <c r="I22" i="4"/>
  <c r="I62" i="4"/>
  <c r="D137" i="4"/>
  <c r="J58" i="4"/>
  <c r="K52" i="4"/>
  <c r="I25" i="4"/>
  <c r="K64" i="4"/>
  <c r="J115" i="4"/>
  <c r="I109" i="4"/>
  <c r="A10" i="4"/>
  <c r="K70" i="4"/>
  <c r="J109" i="4"/>
  <c r="F104" i="4"/>
  <c r="C94" i="4"/>
  <c r="K89" i="4"/>
  <c r="C113" i="4"/>
  <c r="H112" i="4"/>
  <c r="C123" i="4"/>
  <c r="D78" i="4"/>
  <c r="F47" i="4"/>
  <c r="H66" i="4"/>
  <c r="J62" i="4"/>
  <c r="F85" i="4"/>
  <c r="G133" i="4"/>
  <c r="F60" i="4"/>
  <c r="A25" i="4"/>
  <c r="A9" i="4"/>
  <c r="C68" i="4"/>
  <c r="E30" i="4"/>
  <c r="D127" i="4"/>
  <c r="A15" i="4"/>
  <c r="A7" i="4"/>
  <c r="J67" i="4"/>
  <c r="C120" i="4"/>
  <c r="D112" i="4"/>
  <c r="C137" i="4"/>
  <c r="J78" i="4"/>
  <c r="F115" i="4"/>
  <c r="E29" i="4"/>
  <c r="I28" i="4"/>
  <c r="F19" i="4"/>
  <c r="E98" i="4"/>
  <c r="A12" i="4"/>
  <c r="C89" i="4"/>
  <c r="E110" i="4"/>
  <c r="C139" i="4"/>
  <c r="G114" i="4"/>
  <c r="C44" i="4"/>
  <c r="F134" i="4"/>
  <c r="J111" i="4"/>
  <c r="K138" i="4"/>
  <c r="C121" i="4"/>
  <c r="K46" i="4"/>
  <c r="D23" i="4"/>
  <c r="I111" i="4"/>
  <c r="A61" i="4"/>
  <c r="D38" i="4"/>
  <c r="K30" i="4"/>
  <c r="G103" i="4"/>
  <c r="C97" i="4"/>
  <c r="J64" i="4"/>
  <c r="D10" i="4"/>
  <c r="G39" i="4"/>
  <c r="A67" i="4"/>
  <c r="E88" i="4"/>
  <c r="F135" i="4"/>
  <c r="G27" i="4"/>
  <c r="I64" i="4"/>
  <c r="F137" i="4"/>
  <c r="K59" i="4"/>
  <c r="A71" i="4"/>
  <c r="K68" i="4"/>
  <c r="G76" i="4"/>
  <c r="J102" i="4"/>
  <c r="J126" i="4"/>
  <c r="H84" i="4"/>
  <c r="G108" i="4"/>
  <c r="I31" i="4"/>
  <c r="G99" i="4"/>
  <c r="J99" i="4"/>
  <c r="E105" i="4"/>
  <c r="D119" i="4"/>
  <c r="C132" i="4"/>
  <c r="H31" i="4"/>
  <c r="J61" i="4"/>
  <c r="D130" i="4"/>
  <c r="G72" i="4"/>
  <c r="E34" i="4"/>
  <c r="A90" i="4"/>
  <c r="I72" i="4"/>
  <c r="D25" i="4"/>
  <c r="J53" i="4"/>
  <c r="D79" i="4"/>
  <c r="I133" i="4"/>
  <c r="J57" i="4"/>
  <c r="A119" i="4"/>
  <c r="G105" i="4"/>
  <c r="I131" i="4"/>
  <c r="H80" i="4"/>
  <c r="A35" i="4"/>
  <c r="J14" i="4"/>
  <c r="I24" i="4"/>
  <c r="J79" i="4"/>
  <c r="I23" i="4"/>
  <c r="H140" i="4"/>
  <c r="D99" i="4"/>
  <c r="G87" i="4"/>
  <c r="C114" i="4"/>
  <c r="D139" i="4"/>
  <c r="A123" i="4"/>
  <c r="F61" i="4"/>
  <c r="F33" i="4"/>
  <c r="E56" i="4"/>
  <c r="H19" i="4"/>
  <c r="C37" i="4"/>
  <c r="I78" i="4"/>
  <c r="H123" i="4"/>
  <c r="J122" i="4"/>
  <c r="A18" i="4"/>
  <c r="G124" i="4"/>
  <c r="F95" i="4"/>
  <c r="K35" i="4"/>
  <c r="D30" i="4"/>
  <c r="H42" i="4"/>
  <c r="A24" i="4"/>
  <c r="H77" i="4"/>
  <c r="E125" i="4"/>
  <c r="I110" i="4"/>
  <c r="F114" i="4"/>
  <c r="G44" i="4"/>
  <c r="G47" i="4"/>
  <c r="E118" i="4"/>
  <c r="D125" i="4"/>
  <c r="I69" i="4"/>
  <c r="F105" i="4"/>
  <c r="C108" i="4"/>
  <c r="G95" i="4"/>
  <c r="D113" i="4"/>
  <c r="J47" i="4"/>
  <c r="I89" i="4"/>
  <c r="H92" i="4"/>
  <c r="E131" i="4"/>
  <c r="F46" i="4"/>
  <c r="H116" i="4"/>
  <c r="F140" i="4"/>
  <c r="H24" i="4"/>
  <c r="A137" i="4"/>
  <c r="I119" i="4"/>
  <c r="G64" i="4"/>
  <c r="I94" i="4"/>
  <c r="F103" i="4"/>
  <c r="H83" i="4"/>
  <c r="G109" i="4"/>
  <c r="D114" i="4"/>
  <c r="H132" i="4"/>
  <c r="D97" i="4"/>
  <c r="E5" i="4"/>
  <c r="C136" i="4"/>
  <c r="F55" i="4"/>
  <c r="G97" i="4"/>
  <c r="G85" i="4"/>
  <c r="A102" i="4"/>
  <c r="C57" i="4"/>
  <c r="F68" i="4"/>
  <c r="C7" i="4"/>
  <c r="F71" i="4"/>
  <c r="K133" i="4"/>
  <c r="H95" i="4"/>
  <c r="E9" i="4"/>
  <c r="H130" i="4"/>
  <c r="G48" i="4"/>
  <c r="D73" i="4"/>
  <c r="D44" i="4"/>
  <c r="F106" i="4"/>
  <c r="G67" i="4"/>
  <c r="D19" i="4"/>
  <c r="H98" i="4"/>
  <c r="I13" i="4"/>
  <c r="I52" i="4"/>
  <c r="F37" i="4"/>
  <c r="J77" i="4"/>
  <c r="I118" i="4"/>
  <c r="J80" i="4"/>
  <c r="F54" i="4"/>
  <c r="D70" i="4"/>
  <c r="J139" i="4"/>
  <c r="H9" i="4"/>
  <c r="I33" i="4"/>
  <c r="E95" i="4"/>
  <c r="J95" i="4"/>
  <c r="J108" i="4"/>
  <c r="F48" i="4"/>
  <c r="A98" i="4"/>
  <c r="A20" i="4"/>
  <c r="I113" i="4"/>
  <c r="F8" i="4"/>
  <c r="H101" i="4"/>
  <c r="E60" i="4"/>
  <c r="C107" i="4"/>
  <c r="K80" i="4"/>
  <c r="F44" i="4"/>
  <c r="A97" i="4"/>
  <c r="G24" i="4"/>
  <c r="H37" i="4"/>
  <c r="E77" i="4"/>
  <c r="F53" i="4"/>
  <c r="C77" i="4"/>
  <c r="J94" i="4"/>
  <c r="E28" i="4"/>
  <c r="C79" i="4"/>
  <c r="A84" i="4"/>
  <c r="J120" i="4"/>
  <c r="A83" i="4"/>
  <c r="F83" i="4"/>
  <c r="H17" i="4"/>
  <c r="H111" i="4"/>
  <c r="C86" i="4"/>
  <c r="I73" i="4"/>
  <c r="J88" i="4"/>
  <c r="G46" i="4"/>
  <c r="F41" i="4"/>
  <c r="A116" i="4"/>
  <c r="F131" i="4"/>
  <c r="K10" i="4"/>
  <c r="E68" i="4"/>
  <c r="D53" i="4"/>
  <c r="D93" i="4"/>
  <c r="A110" i="4"/>
  <c r="F116" i="4"/>
  <c r="G71" i="4"/>
  <c r="J36" i="4"/>
  <c r="K48" i="4"/>
  <c r="J81" i="4"/>
  <c r="K124" i="4"/>
  <c r="E128" i="4"/>
  <c r="H18" i="4"/>
  <c r="G128" i="4"/>
  <c r="C15" i="4"/>
  <c r="F22" i="4"/>
  <c r="J69" i="4"/>
  <c r="D80" i="4"/>
  <c r="C106" i="4"/>
  <c r="J104" i="4"/>
  <c r="K40" i="4"/>
  <c r="G115" i="4"/>
  <c r="E104" i="4"/>
  <c r="E115" i="4"/>
  <c r="C13" i="4"/>
  <c r="J72" i="4"/>
  <c r="F62" i="4"/>
  <c r="K53" i="4"/>
  <c r="E51" i="4"/>
  <c r="A104" i="4"/>
  <c r="E32" i="4"/>
  <c r="C82" i="4"/>
  <c r="K55" i="4"/>
  <c r="E86" i="4"/>
  <c r="H61" i="4"/>
  <c r="G68" i="4"/>
  <c r="A55" i="4"/>
  <c r="G101" i="4"/>
  <c r="E61" i="4"/>
  <c r="D28" i="4"/>
  <c r="J85" i="4"/>
  <c r="C8" i="4"/>
  <c r="D34" i="4"/>
  <c r="K25" i="4"/>
  <c r="K43" i="4"/>
  <c r="C49" i="4"/>
  <c r="J56" i="4"/>
  <c r="E16" i="4"/>
  <c r="A111" i="4"/>
  <c r="G55" i="4"/>
  <c r="G98" i="4"/>
  <c r="A69" i="4"/>
  <c r="G100" i="4"/>
  <c r="J10" i="4"/>
  <c r="I63" i="4"/>
  <c r="H72" i="4"/>
  <c r="K114" i="4"/>
  <c r="K7" i="4"/>
  <c r="F30" i="4"/>
  <c r="I96" i="4"/>
  <c r="G12" i="4"/>
  <c r="I76" i="4"/>
  <c r="A80" i="4"/>
  <c r="C117" i="4"/>
  <c r="C128" i="4"/>
  <c r="I117" i="4"/>
  <c r="E55" i="4"/>
  <c r="J105" i="4"/>
  <c r="E54" i="4"/>
  <c r="F28" i="4"/>
  <c r="J101" i="4"/>
  <c r="H126" i="4"/>
  <c r="H122" i="4"/>
  <c r="D103" i="4"/>
  <c r="H79" i="4"/>
  <c r="F89" i="4"/>
  <c r="H48" i="4"/>
  <c r="E21" i="4"/>
  <c r="D84" i="4"/>
  <c r="D64" i="4"/>
  <c r="G62" i="4"/>
  <c r="I67" i="4"/>
  <c r="K56" i="4"/>
  <c r="H99" i="4"/>
  <c r="D51" i="4"/>
  <c r="D55" i="4"/>
  <c r="A72" i="4"/>
  <c r="H117" i="4"/>
  <c r="C93" i="4"/>
  <c r="J37" i="4"/>
  <c r="I136" i="4"/>
  <c r="J84" i="4"/>
  <c r="K115" i="4"/>
  <c r="H67" i="4"/>
  <c r="F81" i="4"/>
  <c r="D60" i="4"/>
  <c r="I123" i="4"/>
  <c r="E108" i="4"/>
  <c r="E130" i="4"/>
  <c r="A106" i="4"/>
  <c r="J132" i="4"/>
  <c r="G63" i="4"/>
  <c r="G139" i="4"/>
  <c r="E31" i="4"/>
  <c r="I108" i="4"/>
  <c r="K131" i="4"/>
  <c r="D48" i="4"/>
  <c r="G15" i="4"/>
  <c r="J40" i="4"/>
  <c r="H88" i="4"/>
  <c r="A101" i="4"/>
  <c r="I75" i="4"/>
  <c r="F98" i="4"/>
  <c r="H25" i="4"/>
  <c r="K24" i="4"/>
  <c r="D100" i="4"/>
  <c r="A78" i="4"/>
  <c r="F133" i="4"/>
  <c r="H13" i="4"/>
  <c r="H60" i="4"/>
  <c r="H105" i="4"/>
  <c r="G51" i="4"/>
  <c r="D128" i="4"/>
  <c r="C20" i="4"/>
  <c r="K110" i="4"/>
  <c r="D47" i="4"/>
  <c r="C74" i="4"/>
  <c r="A126" i="4"/>
  <c r="C23" i="4"/>
  <c r="H139" i="4"/>
  <c r="D65" i="4"/>
  <c r="A95" i="4"/>
  <c r="I18" i="4"/>
  <c r="H94" i="4"/>
  <c r="D109" i="4"/>
  <c r="A125" i="4"/>
  <c r="A132" i="4"/>
  <c r="D68" i="4"/>
  <c r="E100" i="4"/>
  <c r="H63" i="4"/>
  <c r="G73" i="4"/>
  <c r="A44" i="4"/>
  <c r="K74" i="4"/>
  <c r="J124" i="4"/>
  <c r="C64" i="4"/>
  <c r="C59" i="4"/>
  <c r="H103" i="4"/>
  <c r="E23" i="4"/>
  <c r="F38" i="4"/>
  <c r="E50" i="4"/>
  <c r="J27" i="4"/>
  <c r="D9" i="4"/>
  <c r="E76" i="4"/>
  <c r="H102" i="4"/>
  <c r="F109" i="4"/>
  <c r="J73" i="4"/>
  <c r="K62" i="4"/>
  <c r="H40" i="4"/>
  <c r="H68" i="4"/>
  <c r="A60" i="4"/>
  <c r="D107" i="4"/>
  <c r="K135" i="4"/>
  <c r="F127" i="4"/>
  <c r="G17" i="4"/>
  <c r="A65" i="4"/>
  <c r="K96" i="4"/>
  <c r="I26" i="4"/>
  <c r="I134" i="4"/>
  <c r="C53" i="4"/>
  <c r="K37" i="4"/>
  <c r="D116" i="4"/>
  <c r="F88" i="4"/>
  <c r="C127" i="4"/>
  <c r="E116" i="4"/>
  <c r="G80" i="4"/>
  <c r="K103" i="4"/>
  <c r="A16" i="4"/>
  <c r="F67" i="4"/>
  <c r="A93" i="4"/>
  <c r="C135" i="4"/>
  <c r="I138" i="4"/>
  <c r="C27" i="4"/>
  <c r="F52" i="4"/>
  <c r="J119" i="4"/>
  <c r="E91" i="4"/>
  <c r="C76" i="4"/>
  <c r="C129" i="4"/>
  <c r="F7" i="4"/>
  <c r="K94" i="4"/>
  <c r="C125" i="4"/>
  <c r="D12" i="4"/>
  <c r="D20" i="4"/>
  <c r="G88" i="4"/>
  <c r="H30" i="4"/>
  <c r="H118" i="4"/>
  <c r="A27" i="4"/>
  <c r="D22" i="4"/>
  <c r="D69" i="4"/>
  <c r="E20" i="4"/>
  <c r="K39" i="4"/>
  <c r="G45" i="4"/>
  <c r="D29" i="4"/>
  <c r="H5" i="4"/>
  <c r="A14" i="4"/>
  <c r="F94" i="4"/>
  <c r="H46" i="4"/>
  <c r="H110" i="4"/>
  <c r="I80" i="4"/>
  <c r="I42" i="4"/>
  <c r="G137" i="4"/>
  <c r="C10" i="4"/>
  <c r="F26" i="4"/>
  <c r="E17" i="4"/>
  <c r="J121" i="4"/>
  <c r="D123" i="4"/>
  <c r="A62" i="4"/>
  <c r="K57" i="4"/>
  <c r="D67" i="4"/>
  <c r="F42" i="4"/>
  <c r="H138" i="4"/>
  <c r="J15" i="4"/>
  <c r="E112" i="4"/>
  <c r="J129" i="4"/>
  <c r="J52" i="4"/>
  <c r="I53" i="4"/>
  <c r="K76" i="4"/>
  <c r="I35" i="4"/>
  <c r="K8" i="4"/>
  <c r="C122" i="4"/>
  <c r="K105" i="4"/>
  <c r="K67" i="4"/>
  <c r="D132" i="4"/>
  <c r="H125" i="4"/>
  <c r="D122" i="4"/>
  <c r="E136" i="4"/>
  <c r="E26" i="4"/>
  <c r="E85" i="4"/>
  <c r="E13" i="4"/>
  <c r="I121" i="4"/>
  <c r="G14" i="4"/>
  <c r="F16" i="4"/>
  <c r="F58" i="4"/>
  <c r="D11" i="4"/>
  <c r="D8" i="4"/>
  <c r="F111" i="4"/>
  <c r="K22" i="4"/>
  <c r="D18" i="4"/>
  <c r="J59" i="4"/>
  <c r="K19" i="4"/>
  <c r="F101" i="4"/>
  <c r="I30" i="4"/>
  <c r="I43" i="4"/>
  <c r="A23" i="4"/>
  <c r="E78" i="4"/>
  <c r="A40" i="4"/>
  <c r="E90" i="4"/>
  <c r="H62" i="4"/>
  <c r="H106" i="4"/>
  <c r="D110" i="4"/>
  <c r="E102" i="4"/>
  <c r="D33" i="4"/>
  <c r="J113" i="4"/>
  <c r="E70" i="4"/>
  <c r="C83" i="4"/>
  <c r="F108" i="4"/>
  <c r="G113" i="4"/>
  <c r="A131" i="4"/>
  <c r="D27" i="4"/>
  <c r="H55" i="4"/>
  <c r="F18" i="4"/>
  <c r="H6" i="4"/>
  <c r="D63" i="4"/>
  <c r="A46" i="4"/>
  <c r="E119" i="4"/>
  <c r="G83" i="4"/>
  <c r="F130" i="4"/>
  <c r="A66" i="4"/>
  <c r="F97" i="4"/>
  <c r="D54" i="4"/>
  <c r="G38" i="4"/>
  <c r="J51" i="4"/>
  <c r="G10" i="4"/>
  <c r="C134" i="4"/>
  <c r="F49" i="4"/>
  <c r="K36" i="4"/>
  <c r="H108" i="4"/>
  <c r="H128" i="4"/>
  <c r="H129" i="4"/>
  <c r="J43" i="4"/>
  <c r="J133" i="4"/>
  <c r="F13" i="4"/>
  <c r="F91" i="4"/>
  <c r="J75" i="4"/>
  <c r="K98" i="4"/>
  <c r="G106" i="4"/>
  <c r="C104" i="4"/>
  <c r="E69" i="4"/>
  <c r="H29" i="4"/>
  <c r="J92" i="4"/>
  <c r="E74" i="4"/>
  <c r="K71" i="4"/>
  <c r="I106" i="4"/>
  <c r="H16" i="4"/>
  <c r="A100" i="4"/>
  <c r="H59" i="4"/>
  <c r="D120" i="4"/>
  <c r="A91" i="4"/>
  <c r="G126" i="4"/>
  <c r="K51" i="4"/>
  <c r="G30" i="4"/>
  <c r="C126" i="4"/>
  <c r="E59" i="4"/>
  <c r="I95" i="4"/>
  <c r="A21" i="4"/>
  <c r="H70" i="4"/>
  <c r="K42" i="4"/>
  <c r="G59" i="4"/>
  <c r="J6" i="4"/>
  <c r="G123" i="4"/>
  <c r="G77" i="4"/>
  <c r="K107" i="4"/>
  <c r="I15" i="4"/>
  <c r="K84" i="4"/>
  <c r="G82" i="4"/>
  <c r="F64" i="4"/>
  <c r="K106" i="4"/>
  <c r="G125" i="4"/>
  <c r="A107" i="4"/>
  <c r="E63" i="4"/>
  <c r="E138" i="4"/>
  <c r="D50" i="4"/>
  <c r="C55" i="4"/>
  <c r="J22" i="4"/>
  <c r="J74" i="4"/>
  <c r="G119" i="4"/>
  <c r="F102" i="4"/>
  <c r="E96" i="4"/>
  <c r="D81" i="4"/>
  <c r="G138" i="4"/>
  <c r="A30" i="4"/>
  <c r="J60" i="4"/>
  <c r="A29" i="4"/>
  <c r="J63" i="4"/>
  <c r="J32" i="4"/>
  <c r="F57" i="4"/>
  <c r="I16" i="4"/>
  <c r="J25" i="4"/>
  <c r="C112" i="4"/>
  <c r="G104" i="4"/>
  <c r="I122" i="4"/>
  <c r="A135" i="4"/>
  <c r="D91" i="4"/>
  <c r="G5" i="4"/>
  <c r="H89" i="4"/>
  <c r="C29" i="4"/>
  <c r="I81" i="4"/>
  <c r="J114" i="4"/>
  <c r="J23" i="4"/>
  <c r="C48" i="4"/>
  <c r="I114" i="4"/>
  <c r="C43" i="4"/>
  <c r="C119" i="4"/>
  <c r="A77" i="4"/>
  <c r="G23" i="4"/>
  <c r="A122" i="4"/>
  <c r="C101" i="4"/>
  <c r="H86" i="4"/>
  <c r="G31" i="4"/>
  <c r="D82" i="4"/>
  <c r="C28" i="4"/>
  <c r="E62" i="4"/>
  <c r="K97" i="4"/>
  <c r="H115" i="4"/>
  <c r="A39" i="4"/>
  <c r="K136" i="4"/>
  <c r="E129" i="4"/>
  <c r="H57" i="4"/>
  <c r="K121" i="4"/>
  <c r="H45" i="4"/>
  <c r="A63" i="4"/>
  <c r="C33" i="4"/>
  <c r="K54" i="4"/>
  <c r="G107" i="4"/>
  <c r="J21" i="4"/>
  <c r="D35" i="4"/>
  <c r="D7" i="4"/>
  <c r="D56" i="4"/>
  <c r="K5" i="4"/>
  <c r="K118" i="4"/>
  <c r="I46" i="4"/>
  <c r="H114" i="4"/>
  <c r="D46" i="4"/>
  <c r="K44" i="4"/>
  <c r="D58" i="4"/>
  <c r="J28" i="4"/>
  <c r="E65" i="4"/>
  <c r="G8" i="4"/>
  <c r="I91" i="4"/>
  <c r="H64" i="4"/>
  <c r="K125" i="4"/>
  <c r="I100" i="4"/>
  <c r="I14" i="4"/>
  <c r="A52" i="4"/>
  <c r="I68" i="4"/>
  <c r="E35" i="4"/>
  <c r="H20" i="4"/>
  <c r="F126" i="4"/>
  <c r="A41" i="4"/>
  <c r="I124" i="4"/>
  <c r="A82" i="4"/>
  <c r="I38" i="4"/>
  <c r="K91" i="4"/>
  <c r="D118" i="4"/>
  <c r="F69" i="4"/>
  <c r="D59" i="4"/>
  <c r="D36" i="4"/>
  <c r="E19" i="4"/>
  <c r="I93" i="4"/>
  <c r="G54" i="4"/>
  <c r="G134" i="4"/>
  <c r="D124" i="4"/>
  <c r="J117" i="4"/>
  <c r="J112" i="4"/>
  <c r="J90" i="4"/>
  <c r="C131" i="4"/>
  <c r="E58" i="4"/>
  <c r="J70" i="4"/>
  <c r="H49" i="4"/>
  <c r="G127" i="4"/>
  <c r="C72" i="4"/>
  <c r="E117" i="4"/>
  <c r="G43" i="4"/>
  <c r="E27" i="4"/>
  <c r="D71" i="4"/>
  <c r="C25" i="4"/>
  <c r="E120" i="4"/>
  <c r="E122" i="4"/>
  <c r="J33" i="4"/>
  <c r="D17" i="4"/>
  <c r="I54" i="4"/>
  <c r="K17" i="4"/>
  <c r="E24" i="4"/>
  <c r="G26" i="4"/>
  <c r="E45" i="4"/>
  <c r="F17" i="4"/>
  <c r="K86" i="4"/>
  <c r="E109" i="4"/>
  <c r="D129" i="4"/>
  <c r="H97" i="4"/>
  <c r="G18" i="4"/>
  <c r="G7" i="4"/>
  <c r="E73" i="4"/>
  <c r="G20" i="4"/>
  <c r="E38" i="4"/>
  <c r="F107" i="4"/>
  <c r="F73" i="4"/>
  <c r="A121" i="4"/>
  <c r="D15" i="4"/>
  <c r="J93" i="4"/>
  <c r="D5" i="4"/>
  <c r="I66" i="4"/>
  <c r="H41" i="4"/>
  <c r="K90" i="4"/>
  <c r="J106" i="4"/>
  <c r="K78" i="4"/>
  <c r="G86" i="4"/>
  <c r="J65" i="4"/>
  <c r="C88" i="4"/>
  <c r="F121" i="4"/>
  <c r="I27" i="4"/>
  <c r="K112" i="4"/>
  <c r="K11" i="4"/>
  <c r="A94" i="4"/>
  <c r="G110" i="4"/>
  <c r="E53" i="4"/>
  <c r="H121" i="4"/>
  <c r="G9" i="4"/>
  <c r="J138" i="4"/>
  <c r="H82" i="4"/>
  <c r="A89" i="4"/>
  <c r="C5" i="4"/>
  <c r="G84" i="4"/>
  <c r="J98" i="4"/>
  <c r="A129" i="4"/>
  <c r="K82" i="4"/>
  <c r="G53" i="4"/>
  <c r="F92" i="4"/>
  <c r="J7" i="4"/>
  <c r="K128" i="4"/>
  <c r="D121" i="4"/>
  <c r="J8" i="4"/>
  <c r="F84" i="4"/>
  <c r="E126" i="4"/>
  <c r="H21" i="4"/>
  <c r="G90" i="4"/>
  <c r="K116" i="4"/>
  <c r="F74" i="4"/>
  <c r="K27" i="4"/>
  <c r="C71" i="4"/>
  <c r="F34" i="4"/>
  <c r="H35" i="4"/>
  <c r="H43" i="4"/>
  <c r="I87" i="4"/>
  <c r="G56" i="4"/>
  <c r="D49" i="4"/>
  <c r="I99" i="4"/>
  <c r="A33" i="4"/>
  <c r="C70" i="4"/>
  <c r="C73" i="4"/>
  <c r="J38" i="4"/>
  <c r="I102" i="4"/>
  <c r="A86" i="4"/>
  <c r="D135" i="4"/>
  <c r="D88" i="4"/>
  <c r="A140" i="4"/>
  <c r="D32" i="4"/>
  <c r="K41" i="4"/>
  <c r="A59" i="4"/>
  <c r="G49" i="4"/>
  <c r="H32" i="4"/>
  <c r="A54" i="4"/>
  <c r="J127" i="4"/>
  <c r="J130" i="4"/>
  <c r="A76" i="4"/>
  <c r="H135" i="4"/>
  <c r="G65" i="4"/>
  <c r="K18" i="4"/>
  <c r="A118" i="4"/>
  <c r="C116" i="4"/>
  <c r="K73" i="4"/>
  <c r="F36" i="4"/>
  <c r="G132" i="4"/>
  <c r="D138" i="4"/>
  <c r="C31" i="4"/>
  <c r="C35" i="4"/>
  <c r="F70" i="4"/>
  <c r="C98" i="4"/>
  <c r="K83" i="4"/>
  <c r="J125" i="4"/>
  <c r="K123" i="4"/>
  <c r="K108" i="4"/>
  <c r="E10" i="4"/>
  <c r="H104" i="4"/>
  <c r="H93" i="4"/>
  <c r="E121" i="4"/>
  <c r="D52" i="4"/>
  <c r="K85" i="4"/>
  <c r="H75" i="4"/>
  <c r="I41" i="4"/>
  <c r="I17" i="4"/>
  <c r="F120" i="4"/>
  <c r="E43" i="4"/>
  <c r="K129" i="4"/>
  <c r="G60" i="4"/>
  <c r="F15" i="4"/>
  <c r="D39" i="4"/>
  <c r="K15" i="4"/>
  <c r="G116" i="4"/>
  <c r="I19" i="4"/>
  <c r="J66" i="4"/>
  <c r="U4" i="4" l="1"/>
  <c r="U3" i="4"/>
  <c r="W3" i="4" l="1"/>
  <c r="Y3" i="4" s="1"/>
  <c r="Y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Rabillard</author>
    <author>Régis AUDOUIN</author>
  </authors>
  <commentList>
    <comment ref="L4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Rabillard:</t>
        </r>
        <r>
          <rPr>
            <sz val="8"/>
            <color indexed="81"/>
            <rFont val="Tahoma"/>
            <family val="2"/>
          </rPr>
          <t xml:space="preserve">
mettre le numéro du départ</t>
        </r>
      </text>
    </comment>
    <comment ref="M4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Rabillard:</t>
        </r>
        <r>
          <rPr>
            <sz val="8"/>
            <color indexed="81"/>
            <rFont val="Tahoma"/>
            <family val="2"/>
          </rPr>
          <t xml:space="preserve">
Cacul automatique de l'heure à partir du contenu de dep.
</t>
        </r>
      </text>
    </comment>
    <comment ref="N4" authorId="1" shapeId="0" xr:uid="{00000000-0006-0000-0100-000003000000}">
      <text>
        <r>
          <rPr>
            <sz val="9"/>
            <color indexed="81"/>
            <rFont val="Tahoma"/>
            <family val="2"/>
          </rPr>
          <t>noter des "couples"
avec des chiffres 1, 2… par demande de co-voiturage (ou couples)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Régis AUDOUIN</author>
  </authors>
  <commentList>
    <comment ref="G1" authorId="0" shapeId="0" xr:uid="{00000000-0006-0000-0600-000001000000}">
      <text>
        <r>
          <rPr>
            <sz val="9"/>
            <color indexed="81"/>
            <rFont val="Tahoma"/>
            <family val="2"/>
          </rPr>
          <t>Tableau "normal" fédéral, c'est celui des colonnes ABC qui compte</t>
        </r>
      </text>
    </comment>
    <comment ref="M1" authorId="0" shapeId="0" xr:uid="{00000000-0006-0000-0600-000002000000}">
      <text>
        <r>
          <rPr>
            <sz val="9"/>
            <color indexed="81"/>
            <rFont val="Tahoma"/>
            <family val="2"/>
          </rPr>
          <t>Tableau qu'on a décidé de mettre en place (pas de Orange)…
A modifier en fonction de ce qu'on veut et à mettre en colonnes ABC</t>
        </r>
      </text>
    </comment>
  </commentList>
</comments>
</file>

<file path=xl/sharedStrings.xml><?xml version="1.0" encoding="utf-8"?>
<sst xmlns="http://schemas.openxmlformats.org/spreadsheetml/2006/main" count="939" uniqueCount="279">
  <si>
    <t>N° Club</t>
  </si>
  <si>
    <t>Nom Club</t>
  </si>
  <si>
    <t>Equipe</t>
  </si>
  <si>
    <t>N° Licence</t>
  </si>
  <si>
    <t>Nom</t>
  </si>
  <si>
    <t>Prenom</t>
  </si>
  <si>
    <t>Sexe</t>
  </si>
  <si>
    <t>Nat.</t>
  </si>
  <si>
    <t>Catégorie</t>
  </si>
  <si>
    <t>Idx</t>
  </si>
  <si>
    <t>Idx Arrondi</t>
  </si>
  <si>
    <t>Départs</t>
  </si>
  <si>
    <t>Prénom</t>
  </si>
  <si>
    <t>lic.</t>
  </si>
  <si>
    <t>Index</t>
  </si>
  <si>
    <t>Eq.</t>
  </si>
  <si>
    <t>Dep.</t>
  </si>
  <si>
    <t>Heure</t>
  </si>
  <si>
    <t>Tour</t>
  </si>
  <si>
    <t>Num. Club</t>
  </si>
  <si>
    <t>Co-Voiturage</t>
  </si>
  <si>
    <t>1 :</t>
  </si>
  <si>
    <t>2 :</t>
  </si>
  <si>
    <t>3 :</t>
  </si>
  <si>
    <t>4 :</t>
  </si>
  <si>
    <t>Ecart parties :</t>
  </si>
  <si>
    <t>Heure départ :</t>
  </si>
  <si>
    <t>Init</t>
  </si>
  <si>
    <t>AS Stater :</t>
  </si>
  <si>
    <t>Nb T2 :</t>
  </si>
  <si>
    <t>Nb T1 :</t>
  </si>
  <si>
    <t>Nb joueurs :</t>
  </si>
  <si>
    <t>Nb j/départ :</t>
  </si>
  <si>
    <t>Nb départs :</t>
  </si>
  <si>
    <t>Dern. Départ :</t>
  </si>
  <si>
    <t>5 :</t>
  </si>
  <si>
    <t>6 :</t>
  </si>
  <si>
    <t>Noter l'AS Starter en S3</t>
  </si>
  <si>
    <t>7 :</t>
  </si>
  <si>
    <t>Gardien du temps</t>
  </si>
  <si>
    <t>Tri_init :</t>
  </si>
  <si>
    <t>IndNum</t>
  </si>
  <si>
    <t>NOTE :</t>
  </si>
  <si>
    <t>1 - NE PAS SUPPRIMER DE LIGNES ==&gt; EFFACER le contenu</t>
  </si>
  <si>
    <t>==&gt; les couples (même noms) se notent en colonne M</t>
  </si>
  <si>
    <t>8 :</t>
  </si>
  <si>
    <r>
      <t xml:space="preserve">Avant toute nouvelle utilisation, lancer le </t>
    </r>
    <r>
      <rPr>
        <b/>
        <sz val="10"/>
        <rFont val="Arial"/>
        <family val="2"/>
      </rPr>
      <t>'RAZ_initial'</t>
    </r>
    <r>
      <rPr>
        <sz val="10"/>
        <rFont val="Arial"/>
        <family val="2"/>
      </rPr>
      <t xml:space="preserve"> qui se trouve </t>
    </r>
    <r>
      <rPr>
        <b/>
        <sz val="10"/>
        <rFont val="Arial"/>
        <family val="2"/>
      </rPr>
      <t>dans l'onglet 'Format extranet'</t>
    </r>
  </si>
  <si>
    <t>Dans l'onglet "Travail", lancer la Macro "Tri_initial_AVEC_RAZ" (effectue un tri par Nom_AS dans l'ordre d'index)</t>
  </si>
  <si>
    <r>
      <rPr>
        <b/>
        <sz val="10"/>
        <color rgb="FFFF0000"/>
        <rFont val="Arial"/>
        <family val="2"/>
      </rPr>
      <t>NE JAMAIS SUPPRIMER</t>
    </r>
    <r>
      <rPr>
        <sz val="10"/>
        <rFont val="Arial"/>
        <family val="2"/>
      </rPr>
      <t xml:space="preserve"> </t>
    </r>
    <r>
      <rPr>
        <sz val="10"/>
        <color rgb="FFFF0000"/>
        <rFont val="Arial"/>
        <family val="2"/>
      </rPr>
      <t xml:space="preserve">de lignes dans l'onglet 'Format Extranet' </t>
    </r>
    <r>
      <rPr>
        <i/>
        <sz val="10"/>
        <rFont val="Arial"/>
        <family val="2"/>
      </rPr>
      <t>(en cas de SCRATCH de joueurs notamment)</t>
    </r>
  </si>
  <si>
    <r>
      <rPr>
        <b/>
        <sz val="10"/>
        <rFont val="Arial"/>
        <family val="2"/>
      </rPr>
      <t>Compléter</t>
    </r>
    <r>
      <rPr>
        <sz val="10"/>
        <rFont val="Arial"/>
        <family val="2"/>
      </rPr>
      <t xml:space="preserve"> (toujours en colonne M) </t>
    </r>
    <r>
      <rPr>
        <b/>
        <sz val="10"/>
        <rFont val="Arial"/>
        <family val="2"/>
      </rPr>
      <t xml:space="preserve">les demandes spécifiques : </t>
    </r>
    <r>
      <rPr>
        <sz val="10"/>
        <rFont val="Arial"/>
        <family val="2"/>
      </rPr>
      <t>covoiturage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/ départs tôts ou tardifs</t>
    </r>
  </si>
  <si>
    <t xml:space="preserve">Le nombre de joueurs (répartition en T1 et T2) et le nombre départs sont indiqués dans la zone T3 à Y4 </t>
  </si>
  <si>
    <t>- en ne mettant pas 2 membres d'une même AS dans le même départ</t>
  </si>
  <si>
    <t>- ...et des écarts d'index pas trop importants</t>
  </si>
  <si>
    <r>
      <t xml:space="preserve">==&gt; </t>
    </r>
    <r>
      <rPr>
        <b/>
        <sz val="10"/>
        <rFont val="Arial"/>
        <family val="2"/>
      </rPr>
      <t>NE PLUS LANCER le RAZ</t>
    </r>
    <r>
      <rPr>
        <sz val="10"/>
        <rFont val="Arial"/>
        <family val="2"/>
      </rPr>
      <t xml:space="preserve"> </t>
    </r>
    <r>
      <rPr>
        <i/>
        <sz val="10"/>
        <color rgb="FFFF0000"/>
        <rFont val="Arial"/>
        <family val="2"/>
      </rPr>
      <t>(sinon écrasement des données rajoutées manuellement)</t>
    </r>
  </si>
  <si>
    <r>
      <t xml:space="preserve">==&gt; il faut EFFACER les données de la ligne </t>
    </r>
    <r>
      <rPr>
        <i/>
        <sz val="10"/>
        <rFont val="Arial"/>
        <family val="2"/>
      </rPr>
      <t>(elles sont automatiquement "camouflées" dans l'onglet 'Travail')</t>
    </r>
  </si>
  <si>
    <r>
      <t xml:space="preserve">Copier/Coller </t>
    </r>
    <r>
      <rPr>
        <b/>
        <sz val="10"/>
        <rFont val="Arial"/>
        <family val="2"/>
      </rPr>
      <t xml:space="preserve">(collage </t>
    </r>
    <r>
      <rPr>
        <b/>
        <u/>
        <sz val="10"/>
        <rFont val="Arial"/>
        <family val="2"/>
      </rPr>
      <t>spécial valeur !</t>
    </r>
    <r>
      <rPr>
        <b/>
        <sz val="10"/>
        <rFont val="Arial"/>
        <family val="2"/>
      </rPr>
      <t>)</t>
    </r>
    <r>
      <rPr>
        <sz val="10"/>
        <rFont val="Arial"/>
        <family val="2"/>
      </rPr>
      <t xml:space="preserve"> dans l'onglet "Format extranet" les données issues des inscriptions Extranet : T1, T2 + autres</t>
    </r>
    <r>
      <rPr>
        <i/>
        <sz val="10"/>
        <rFont val="Arial"/>
        <family val="2"/>
      </rPr>
      <t xml:space="preserve"> (telles que inscriptions supplémentaires Vendée…)</t>
    </r>
  </si>
  <si>
    <r>
      <t xml:space="preserve">- adapter l'heure de début de compétition </t>
    </r>
    <r>
      <rPr>
        <i/>
        <sz val="10"/>
        <rFont val="Arial"/>
        <family val="2"/>
      </rPr>
      <t>(1er départ)</t>
    </r>
    <r>
      <rPr>
        <sz val="10"/>
        <rFont val="Arial"/>
        <family val="2"/>
      </rPr>
      <t xml:space="preserve"> et l'écart entre 2 parties en Q3/Q4</t>
    </r>
  </si>
  <si>
    <r>
      <t xml:space="preserve">Répartir 3 </t>
    </r>
    <r>
      <rPr>
        <i/>
        <sz val="10"/>
        <rFont val="Arial"/>
        <family val="2"/>
      </rPr>
      <t>(minimum)</t>
    </r>
    <r>
      <rPr>
        <sz val="10"/>
        <rFont val="Arial"/>
        <family val="2"/>
      </rPr>
      <t xml:space="preserve"> à 5 starters dans les Départs</t>
    </r>
  </si>
  <si>
    <r>
      <t xml:space="preserve">Faire les Départs </t>
    </r>
    <r>
      <rPr>
        <sz val="10"/>
        <rFont val="Arial"/>
        <family val="2"/>
      </rPr>
      <t xml:space="preserve">en notant les numéros de départs en colonne L </t>
    </r>
    <r>
      <rPr>
        <b/>
        <sz val="10"/>
        <rFont val="Arial"/>
        <family val="2"/>
      </rPr>
      <t>:</t>
    </r>
  </si>
  <si>
    <r>
      <t xml:space="preserve">- en groupant les AS </t>
    </r>
    <r>
      <rPr>
        <i/>
        <sz val="10"/>
        <rFont val="Arial"/>
        <family val="2"/>
      </rPr>
      <t>(lorsqu'on prend un joueur d'une AS pour un départ, noter directement les joueurs de l'AS sur les départs suivants)</t>
    </r>
  </si>
  <si>
    <t>NOTE : dès qu'un départ est complet = l'horaire passe au vert</t>
  </si>
  <si>
    <t>9 :</t>
  </si>
  <si>
    <t>- vérifie le nombre de joueurs par départ</t>
  </si>
  <si>
    <t>- les écarts d'index</t>
  </si>
  <si>
    <t>- le groupement des joueurs d'une AS</t>
  </si>
  <si>
    <t>10 :</t>
  </si>
  <si>
    <t>Boucler sur le contrôle</t>
  </si>
  <si>
    <t>11 :</t>
  </si>
  <si>
    <r>
      <t>Lancer la macro</t>
    </r>
    <r>
      <rPr>
        <b/>
        <sz val="10"/>
        <rFont val="Arial"/>
        <family val="2"/>
      </rPr>
      <t xml:space="preserve"> 'Contrôles'</t>
    </r>
    <r>
      <rPr>
        <sz val="10"/>
        <rFont val="Arial"/>
        <family val="2"/>
      </rPr>
      <t xml:space="preserve"> qui :</t>
    </r>
  </si>
  <si>
    <t>12 :</t>
  </si>
  <si>
    <t>… c'est terminé !</t>
  </si>
  <si>
    <r>
      <t xml:space="preserve">Mettre en couleur les </t>
    </r>
    <r>
      <rPr>
        <b/>
        <sz val="10"/>
        <rFont val="Arial"/>
        <family val="2"/>
      </rPr>
      <t>starters</t>
    </r>
    <r>
      <rPr>
        <sz val="10"/>
        <rFont val="Arial"/>
        <family val="2"/>
      </rPr>
      <t xml:space="preserve"> et les </t>
    </r>
    <r>
      <rPr>
        <b/>
        <sz val="10"/>
        <rFont val="Arial"/>
        <family val="2"/>
      </rPr>
      <t>gardiens du temps</t>
    </r>
  </si>
  <si>
    <r>
      <rPr>
        <u/>
        <sz val="10"/>
        <rFont val="Arial"/>
        <family val="2"/>
      </rPr>
      <t>Apporter manuellement des corrections si besoin</t>
    </r>
    <r>
      <rPr>
        <sz val="10"/>
        <rFont val="Arial"/>
        <family val="2"/>
      </rPr>
      <t xml:space="preserve"> en changeant les n° de départs</t>
    </r>
  </si>
  <si>
    <r>
      <t xml:space="preserve">Une fois OK, lancer la macro </t>
    </r>
    <r>
      <rPr>
        <b/>
        <sz val="10"/>
        <rFont val="Arial"/>
        <family val="2"/>
      </rPr>
      <t>'Copie Diffusion'</t>
    </r>
    <r>
      <rPr>
        <sz val="10"/>
        <rFont val="Arial"/>
        <family val="2"/>
      </rPr>
      <t xml:space="preserve"> pour reporter les départs vers l'onglet 'Diffusion'</t>
    </r>
  </si>
  <si>
    <t>==&gt; les femmes et les gros index sont identifiés automatiquement dans l'onglet 'Travail'</t>
  </si>
  <si>
    <t>- en évitant de grouper des index supérieurs à 45…</t>
  </si>
  <si>
    <t>Nb</t>
  </si>
  <si>
    <t>2 - NE PAS cliquer sur les boutons après avoir commencé à traiter les Départs dans l'onglet "Travail"</t>
  </si>
  <si>
    <t>Note</t>
  </si>
  <si>
    <t>Demandes de covoiturage</t>
  </si>
  <si>
    <t>AS</t>
  </si>
  <si>
    <t>Joueur1</t>
  </si>
  <si>
    <t>Joueur2</t>
  </si>
  <si>
    <t>Joueur3</t>
  </si>
  <si>
    <t>Joueur4</t>
  </si>
  <si>
    <t>Femmes</t>
  </si>
  <si>
    <t>Hommes</t>
  </si>
  <si>
    <t>Blanc</t>
  </si>
  <si>
    <t>Couleur</t>
  </si>
  <si>
    <t>Jaune</t>
  </si>
  <si>
    <t>Bleu</t>
  </si>
  <si>
    <t>Rouge</t>
  </si>
  <si>
    <t>Violet</t>
  </si>
  <si>
    <t>Orange</t>
  </si>
  <si>
    <t>Tableau normalement prévu, mais nous on ne part pas des Oranges (décision présidentielle)</t>
  </si>
  <si>
    <t>C'est l'index arrondi qui compte, donc j'ai adapté dans le tableau de gauche pour que ça bascule du bon côté</t>
  </si>
  <si>
    <t>(pour rappel à ,5 c'est arrondi supérieur)</t>
  </si>
  <si>
    <t>Exemple ci-dessous pour si pas de repères plus avancés que les rouges :</t>
  </si>
  <si>
    <t>==&gt; les femmes sous 15,5 partiront des Bleu, celles au-dessus de 15,5 partiront des rouges</t>
  </si>
  <si>
    <t>==&gt; les hommes sous 11,5 partiront des blancs, entre 11,5 et 26,5 partiront des jaunes… au-dessus de 36,5 ils partiront des rouges</t>
  </si>
  <si>
    <t>&lt;--- Tableau pris en compte par la Macro</t>
  </si>
  <si>
    <t>Ascendant</t>
  </si>
  <si>
    <t>Nb Joueurs</t>
  </si>
  <si>
    <t>Contrôle du nombre de joueurs par départ :</t>
  </si>
  <si>
    <t>Contrôle regroupement des joueurs d'une AS :</t>
  </si>
  <si>
    <t>Contrôle plusieurs joueurs d'une AS par départ :</t>
  </si>
  <si>
    <t>Fin de Contrôle</t>
  </si>
  <si>
    <t>ASMN</t>
  </si>
  <si>
    <t>Demandes particuliéres</t>
  </si>
  <si>
    <t>AIRBUS</t>
  </si>
  <si>
    <t>EQUIPE1</t>
  </si>
  <si>
    <t>BLANDIN</t>
  </si>
  <si>
    <t>Erwan</t>
  </si>
  <si>
    <t>M</t>
  </si>
  <si>
    <t>FRA</t>
  </si>
  <si>
    <t>MID AMATEUR 2 M</t>
  </si>
  <si>
    <t>8.8</t>
  </si>
  <si>
    <t>ASCAEN</t>
  </si>
  <si>
    <t>GARREAU</t>
  </si>
  <si>
    <t>Philippe</t>
  </si>
  <si>
    <t>SENIOR 2 M</t>
  </si>
  <si>
    <t>12.7</t>
  </si>
  <si>
    <t>GOUSSARD</t>
  </si>
  <si>
    <t>Anthony</t>
  </si>
  <si>
    <t>SENIOR M</t>
  </si>
  <si>
    <t>15.0</t>
  </si>
  <si>
    <t>TOTALENERGIES DONGES</t>
  </si>
  <si>
    <t>EMERIAU</t>
  </si>
  <si>
    <t>Stéphane</t>
  </si>
  <si>
    <t>15.1</t>
  </si>
  <si>
    <t>FAMAT</t>
  </si>
  <si>
    <t>AUMON</t>
  </si>
  <si>
    <t>Michel</t>
  </si>
  <si>
    <t>SENIOR 3 M</t>
  </si>
  <si>
    <t>17.8</t>
  </si>
  <si>
    <t>MULLER</t>
  </si>
  <si>
    <t>Patrick</t>
  </si>
  <si>
    <t>18.1</t>
  </si>
  <si>
    <t>DELALANDE</t>
  </si>
  <si>
    <t>Eric</t>
  </si>
  <si>
    <t>20.2</t>
  </si>
  <si>
    <t>PEYRONNET</t>
  </si>
  <si>
    <t>Pierre</t>
  </si>
  <si>
    <t>21.2</t>
  </si>
  <si>
    <t>DOUCET</t>
  </si>
  <si>
    <t>Gilles</t>
  </si>
  <si>
    <t>22.2</t>
  </si>
  <si>
    <t>IBM NANTES</t>
  </si>
  <si>
    <t>ANTOMPIETRI</t>
  </si>
  <si>
    <t>Jean-Pierre</t>
  </si>
  <si>
    <t>22.5</t>
  </si>
  <si>
    <t>SARAMITTO</t>
  </si>
  <si>
    <t>Laurent</t>
  </si>
  <si>
    <t>23.1</t>
  </si>
  <si>
    <t>RICAUD</t>
  </si>
  <si>
    <t>Jacky</t>
  </si>
  <si>
    <t>23.5</t>
  </si>
  <si>
    <t>DESENS DUBOYS</t>
  </si>
  <si>
    <t>23.8</t>
  </si>
  <si>
    <t>2FOPEN-44</t>
  </si>
  <si>
    <t>PERON</t>
  </si>
  <si>
    <t>Olivier</t>
  </si>
  <si>
    <t>24.0</t>
  </si>
  <si>
    <t>LOISIRS</t>
  </si>
  <si>
    <t>MORIN</t>
  </si>
  <si>
    <t>Rodolphe</t>
  </si>
  <si>
    <t>24.5</t>
  </si>
  <si>
    <t>BLANQUART</t>
  </si>
  <si>
    <t>Denis</t>
  </si>
  <si>
    <t>25.5</t>
  </si>
  <si>
    <t>PAINSECQ</t>
  </si>
  <si>
    <t>26.1</t>
  </si>
  <si>
    <t>ORANGE NANTES MKL</t>
  </si>
  <si>
    <t>LEVITTE</t>
  </si>
  <si>
    <t>Jerôme</t>
  </si>
  <si>
    <t>26.6</t>
  </si>
  <si>
    <t>TATAR</t>
  </si>
  <si>
    <t>Camille</t>
  </si>
  <si>
    <t>26.9</t>
  </si>
  <si>
    <t>COSTA</t>
  </si>
  <si>
    <t>LEFEUVRE</t>
  </si>
  <si>
    <t>Alexis</t>
  </si>
  <si>
    <t>28.0</t>
  </si>
  <si>
    <t>DESVAUX</t>
  </si>
  <si>
    <t>Elie</t>
  </si>
  <si>
    <t>28.3</t>
  </si>
  <si>
    <t>MANITOU</t>
  </si>
  <si>
    <t>DESEILLE</t>
  </si>
  <si>
    <t>Xavier</t>
  </si>
  <si>
    <t>28.7</t>
  </si>
  <si>
    <t>GODET</t>
  </si>
  <si>
    <t>Alain</t>
  </si>
  <si>
    <t>29.1</t>
  </si>
  <si>
    <t>GUILLEMET</t>
  </si>
  <si>
    <t>Anne-Marie</t>
  </si>
  <si>
    <t>F</t>
  </si>
  <si>
    <t>SENIOR 3 F</t>
  </si>
  <si>
    <t>29.2</t>
  </si>
  <si>
    <t>CHU NANTES</t>
  </si>
  <si>
    <t>Bruno</t>
  </si>
  <si>
    <t>32.0</t>
  </si>
  <si>
    <t>VIAUD</t>
  </si>
  <si>
    <t>Jean-Luc</t>
  </si>
  <si>
    <t>32.9</t>
  </si>
  <si>
    <t>Joel</t>
  </si>
  <si>
    <t>33.1</t>
  </si>
  <si>
    <t>BOYER</t>
  </si>
  <si>
    <t>34.4</t>
  </si>
  <si>
    <t>COUPU</t>
  </si>
  <si>
    <t>Lionnel</t>
  </si>
  <si>
    <t>34.5</t>
  </si>
  <si>
    <t>CABIOCH</t>
  </si>
  <si>
    <t>Yann</t>
  </si>
  <si>
    <t>34.7</t>
  </si>
  <si>
    <t>LEFEVRE</t>
  </si>
  <si>
    <t>Gerard Claude</t>
  </si>
  <si>
    <t>37.8</t>
  </si>
  <si>
    <t>GUILLE DES BUTTES</t>
  </si>
  <si>
    <t>Anne-Claire</t>
  </si>
  <si>
    <t>SENIOR F</t>
  </si>
  <si>
    <t>38.8</t>
  </si>
  <si>
    <t>VERKANT</t>
  </si>
  <si>
    <t>43.6</t>
  </si>
  <si>
    <t>DROLLON</t>
  </si>
  <si>
    <t>Fabrice</t>
  </si>
  <si>
    <t>48.5</t>
  </si>
  <si>
    <t>T1</t>
  </si>
  <si>
    <t>ASPTT NANTES</t>
  </si>
  <si>
    <t>NAIL</t>
  </si>
  <si>
    <t>19.0</t>
  </si>
  <si>
    <t>CHEMINOT NANTES</t>
  </si>
  <si>
    <t>MARTINOD</t>
  </si>
  <si>
    <t>19.3</t>
  </si>
  <si>
    <t>JOSEPH</t>
  </si>
  <si>
    <t>Francis</t>
  </si>
  <si>
    <t>21.7</t>
  </si>
  <si>
    <t>BARROIS</t>
  </si>
  <si>
    <t>Nicolas</t>
  </si>
  <si>
    <t>29.6</t>
  </si>
  <si>
    <t>MESSANA</t>
  </si>
  <si>
    <t>31.6</t>
  </si>
  <si>
    <t>BLANCHARD</t>
  </si>
  <si>
    <t>Dominique</t>
  </si>
  <si>
    <t>34.1</t>
  </si>
  <si>
    <t>BORET</t>
  </si>
  <si>
    <t>Thierry</t>
  </si>
  <si>
    <t>41.4</t>
  </si>
  <si>
    <t>MORAND</t>
  </si>
  <si>
    <t>43.3</t>
  </si>
  <si>
    <t>CARTRON</t>
  </si>
  <si>
    <t>45.5</t>
  </si>
  <si>
    <t>BESNARD</t>
  </si>
  <si>
    <t>Aurélien</t>
  </si>
  <si>
    <t>46.2</t>
  </si>
  <si>
    <t>T2</t>
  </si>
  <si>
    <t>ALTRAN ET ALCATEL</t>
  </si>
  <si>
    <t>BURATTI</t>
  </si>
  <si>
    <t>Quentin</t>
  </si>
  <si>
    <t>MID AMATEUR M</t>
  </si>
  <si>
    <t>25.6</t>
  </si>
  <si>
    <t>BOIVINEAU</t>
  </si>
  <si>
    <t>30.5</t>
  </si>
  <si>
    <t>Jean-Jacques</t>
  </si>
  <si>
    <t>38.6</t>
  </si>
  <si>
    <r>
      <t xml:space="preserve">Départs Compétition </t>
    </r>
    <r>
      <rPr>
        <sz val="16"/>
        <color rgb="FFFF0000"/>
        <rFont val="Arial"/>
        <family val="2"/>
      </rPr>
      <t>DD3</t>
    </r>
    <r>
      <rPr>
        <sz val="16"/>
        <rFont val="Arial"/>
        <family val="2"/>
      </rPr>
      <t xml:space="preserve"> - J2 - GUERANDE - 30</t>
    </r>
    <r>
      <rPr>
        <sz val="16"/>
        <color rgb="FFFF0000"/>
        <rFont val="Arial"/>
        <family val="2"/>
      </rPr>
      <t>/05/2026</t>
    </r>
  </si>
  <si>
    <t>GUYON</t>
  </si>
  <si>
    <t>Yannick</t>
  </si>
  <si>
    <t>- Note : Départ n° 6 = écart d'index mini-maxi de 35,8 (Mini=12,7 Maxi=48,5)</t>
  </si>
  <si>
    <t>- Note : Départ n° 7 = écart d'index mini-maxi de 20,5 (Mini=18,1 Maxi=38,6)</t>
  </si>
  <si>
    <t>- Note : Départ n° 10 = écart d'index mini-maxi de 16,3 (Mini=22,5 Maxi=38,8)</t>
  </si>
  <si>
    <t>- Note : Départ n° 12 = écart d'index mini-maxi de 21,4 (Mini=22,2 Maxi=43,6)</t>
  </si>
  <si>
    <t>- Note : Départ n° 13 = écart d'index mini-maxi de 19,7 (Mini=21,7 Maxi=41,4)</t>
  </si>
  <si>
    <t>- Note : Départ n° 15 = écart d'index mini-maxi de 26,9 (Mini=19,3 Maxi=46,2)</t>
  </si>
  <si>
    <t>- Note : Départ n° 15 = 2 indexs sont &gt; à 40 !</t>
  </si>
  <si>
    <t>- ATTENTION : AS "FAMAT" = 7 d'écart sur 4 joueurs ( de 1 à 11) !!!</t>
  </si>
  <si>
    <t>- ATTENTION : AS "CHEMINOT NANTES" = 12 d'écart sur 2 joueurs ( de 2 à 15) !!!</t>
  </si>
  <si>
    <t>14 AS ont leurs joueurs groupés totalement</t>
  </si>
  <si>
    <t>- aucun "doublon AS" sur 1 départ</t>
  </si>
  <si>
    <t>Départs Compétition DD3 - J2 - GUERANDE - 30/05/2026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</si>
</sst>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"/>
    <numFmt numFmtId="165" formatCode="h:mm;@"/>
    <numFmt numFmtId="166" formatCode="0.0"/>
  </numFmts>
  <fonts count="28">
    <font>
      <sz val="10"/>
      <name val="Arial"/>
    </font>
    <font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6"/>
      <name val="Arial"/>
      <family val="2"/>
    </font>
    <font>
      <sz val="10"/>
      <name val="Arial"/>
      <family val="2"/>
    </font>
    <font>
      <sz val="16"/>
      <color rgb="FFFF0000"/>
      <name val="Arial"/>
      <family val="2"/>
    </font>
    <font>
      <sz val="11"/>
      <color rgb="FF000000"/>
      <name val="Calibri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14"/>
      <name val="Arial"/>
      <family val="2"/>
    </font>
    <font>
      <sz val="11"/>
      <color rgb="FFFF0000"/>
      <name val="Calibri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b/>
      <sz val="10"/>
      <color rgb="FF00B050"/>
      <name val="Arial"/>
      <family val="2"/>
    </font>
    <font>
      <u/>
      <sz val="10"/>
      <name val="Arial"/>
      <family val="2"/>
    </font>
    <font>
      <sz val="10"/>
      <name val="FuturaA Bk BT"/>
      <charset val="1"/>
    </font>
    <font>
      <sz val="8"/>
      <name val="Arial"/>
      <family val="2"/>
    </font>
    <font>
      <sz val="11"/>
      <name val="Calibri"/>
      <family val="2"/>
    </font>
    <font>
      <sz val="10"/>
      <color theme="4" tint="-0.249977111117893"/>
      <name val="Arial"/>
      <family val="2"/>
    </font>
    <font>
      <sz val="10"/>
      <color theme="9"/>
      <name val="Arial"/>
      <family val="2"/>
    </font>
    <font>
      <sz val="11"/>
      <color rgb="FF0066CC"/>
      <name val="Calibri"/>
      <family val="2"/>
    </font>
    <font>
      <sz val="11"/>
      <color rgb="FFFF9900"/>
      <name val="Calibri"/>
      <family val="2"/>
    </font>
    <font>
      <sz val="11"/>
      <color rgb="FF006100"/>
      <name val="Calibri"/>
      <family val="2"/>
      <charset val="1"/>
    </font>
    <font>
      <sz val="9"/>
      <color rgb="FF1F497D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lightGray"/>
    </fill>
    <fill>
      <patternFill patternType="lightGray">
        <bgColor rgb="FFFFFF00"/>
      </patternFill>
    </fill>
    <fill>
      <patternFill patternType="lightGray">
        <bgColor rgb="FF00B0F0"/>
      </patternFill>
    </fill>
    <fill>
      <patternFill patternType="lightGray">
        <bgColor rgb="FFFF0000"/>
      </patternFill>
    </fill>
    <fill>
      <patternFill patternType="lightGray">
        <bgColor theme="7" tint="0.39997558519241921"/>
      </patternFill>
    </fill>
    <fill>
      <patternFill patternType="lightGray">
        <bgColor theme="9" tint="-0.249977111117893"/>
      </patternFill>
    </fill>
    <fill>
      <patternFill patternType="solid">
        <fgColor rgb="FFC6EFCE"/>
        <bgColor rgb="FFDFDFE0"/>
      </patternFill>
    </fill>
    <fill>
      <patternFill patternType="solid">
        <fgColor rgb="FF8064A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9" fillId="0" borderId="0"/>
    <xf numFmtId="0" fontId="1" fillId="0" borderId="0"/>
    <xf numFmtId="0" fontId="5" fillId="0" borderId="0"/>
    <xf numFmtId="0" fontId="26" fillId="19" borderId="0" applyBorder="0" applyProtection="0"/>
  </cellStyleXfs>
  <cellXfs count="120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20" fontId="0" fillId="0" borderId="0" xfId="0" quotePrefix="1" applyNumberFormat="1" applyAlignment="1">
      <alignment horizontal="center"/>
    </xf>
    <xf numFmtId="20" fontId="0" fillId="0" borderId="0" xfId="0" applyNumberFormat="1" applyAlignment="1">
      <alignment horizontal="center"/>
    </xf>
    <xf numFmtId="0" fontId="5" fillId="0" borderId="0" xfId="0" applyFont="1"/>
    <xf numFmtId="0" fontId="0" fillId="4" borderId="0" xfId="0" applyFill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quotePrefix="1" applyFont="1"/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6" borderId="10" xfId="0" applyNumberFormat="1" applyFill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8" fillId="0" borderId="19" xfId="0" applyNumberFormat="1" applyFont="1" applyBorder="1" applyAlignment="1">
      <alignment horizontal="center" vertical="center"/>
    </xf>
    <xf numFmtId="2" fontId="8" fillId="0" borderId="20" xfId="0" applyNumberFormat="1" applyFont="1" applyBorder="1" applyAlignment="1">
      <alignment horizontal="center" vertical="center"/>
    </xf>
    <xf numFmtId="1" fontId="8" fillId="0" borderId="20" xfId="0" applyNumberFormat="1" applyFont="1" applyBorder="1" applyAlignment="1">
      <alignment horizontal="center" vertical="center"/>
    </xf>
    <xf numFmtId="165" fontId="8" fillId="0" borderId="21" xfId="0" applyNumberFormat="1" applyFont="1" applyBorder="1" applyAlignment="1">
      <alignment horizontal="center" vertical="center"/>
    </xf>
    <xf numFmtId="20" fontId="5" fillId="0" borderId="0" xfId="0" quotePrefix="1" applyNumberFormat="1" applyFont="1" applyAlignment="1">
      <alignment horizontal="center"/>
    </xf>
    <xf numFmtId="0" fontId="0" fillId="0" borderId="0" xfId="0" quotePrefix="1"/>
    <xf numFmtId="0" fontId="12" fillId="0" borderId="0" xfId="0" applyFont="1" applyAlignment="1">
      <alignment horizontal="center"/>
    </xf>
    <xf numFmtId="0" fontId="12" fillId="0" borderId="0" xfId="0" quotePrefix="1" applyFont="1" applyAlignment="1">
      <alignment horizontal="left"/>
    </xf>
    <xf numFmtId="0" fontId="13" fillId="0" borderId="0" xfId="0" applyFont="1" applyAlignment="1">
      <alignment horizontal="center"/>
    </xf>
    <xf numFmtId="0" fontId="8" fillId="0" borderId="0" xfId="0" applyFont="1"/>
    <xf numFmtId="0" fontId="17" fillId="0" borderId="0" xfId="0" applyFont="1"/>
    <xf numFmtId="0" fontId="0" fillId="0" borderId="0" xfId="0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0" fillId="5" borderId="0" xfId="0" applyFill="1" applyAlignment="1" applyProtection="1">
      <alignment horizontal="center"/>
      <protection hidden="1"/>
    </xf>
    <xf numFmtId="165" fontId="5" fillId="5" borderId="0" xfId="0" applyNumberFormat="1" applyFont="1" applyFill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center"/>
      <protection hidden="1"/>
    </xf>
    <xf numFmtId="20" fontId="0" fillId="2" borderId="0" xfId="0" applyNumberFormat="1" applyFill="1" applyAlignment="1" applyProtection="1">
      <alignment horizontal="center"/>
      <protection locked="0" hidden="1"/>
    </xf>
    <xf numFmtId="0" fontId="0" fillId="2" borderId="0" xfId="0" applyFill="1" applyAlignment="1" applyProtection="1">
      <alignment horizontal="center" vertical="center"/>
      <protection locked="0" hidden="1"/>
    </xf>
    <xf numFmtId="0" fontId="5" fillId="8" borderId="0" xfId="0" applyFont="1" applyFill="1" applyAlignment="1" applyProtection="1">
      <alignment horizontal="center"/>
      <protection locked="0" hidden="1"/>
    </xf>
    <xf numFmtId="0" fontId="8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" fontId="0" fillId="9" borderId="0" xfId="0" applyNumberFormat="1" applyFill="1" applyAlignment="1">
      <alignment horizontal="center" vertical="center"/>
    </xf>
    <xf numFmtId="0" fontId="17" fillId="0" borderId="0" xfId="0" quotePrefix="1" applyFont="1"/>
    <xf numFmtId="0" fontId="5" fillId="0" borderId="0" xfId="0" applyFont="1" applyAlignment="1">
      <alignment horizontal="left"/>
    </xf>
    <xf numFmtId="2" fontId="5" fillId="0" borderId="0" xfId="0" applyNumberFormat="1" applyFont="1" applyAlignment="1">
      <alignment horizontal="center"/>
    </xf>
    <xf numFmtId="0" fontId="5" fillId="0" borderId="0" xfId="1" applyFont="1" applyAlignment="1" applyProtection="1">
      <alignment horizontal="center" vertical="center"/>
      <protection locked="0"/>
    </xf>
    <xf numFmtId="49" fontId="5" fillId="0" borderId="0" xfId="1" applyNumberFormat="1" applyFont="1" applyAlignment="1" applyProtection="1">
      <alignment horizontal="center" vertical="center"/>
      <protection locked="0"/>
    </xf>
    <xf numFmtId="166" fontId="5" fillId="0" borderId="0" xfId="1" applyNumberFormat="1" applyFont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/>
    </xf>
    <xf numFmtId="0" fontId="8" fillId="11" borderId="0" xfId="0" applyFont="1" applyFill="1" applyAlignment="1">
      <alignment horizontal="center"/>
    </xf>
    <xf numFmtId="0" fontId="8" fillId="10" borderId="0" xfId="0" applyFont="1" applyFill="1" applyAlignment="1">
      <alignment horizontal="center"/>
    </xf>
    <xf numFmtId="0" fontId="0" fillId="12" borderId="0" xfId="0" applyFill="1" applyAlignment="1">
      <alignment horizontal="center" vertical="center"/>
    </xf>
    <xf numFmtId="2" fontId="10" fillId="12" borderId="0" xfId="0" applyNumberFormat="1" applyFont="1" applyFill="1" applyAlignment="1">
      <alignment horizontal="center" vertical="center"/>
    </xf>
    <xf numFmtId="0" fontId="8" fillId="12" borderId="20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/>
    </xf>
    <xf numFmtId="2" fontId="5" fillId="8" borderId="12" xfId="0" applyNumberFormat="1" applyFont="1" applyFill="1" applyBorder="1" applyAlignment="1" applyProtection="1">
      <alignment horizontal="center" vertical="center"/>
      <protection hidden="1"/>
    </xf>
    <xf numFmtId="0" fontId="21" fillId="0" borderId="0" xfId="0" applyFont="1"/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13" borderId="0" xfId="0" applyFont="1" applyFill="1" applyAlignment="1">
      <alignment horizontal="center"/>
    </xf>
    <xf numFmtId="0" fontId="5" fillId="13" borderId="0" xfId="0" applyFont="1" applyFill="1" applyAlignment="1">
      <alignment horizontal="center"/>
    </xf>
    <xf numFmtId="0" fontId="0" fillId="13" borderId="0" xfId="0" applyFill="1" applyAlignment="1">
      <alignment horizontal="center"/>
    </xf>
    <xf numFmtId="0" fontId="8" fillId="14" borderId="0" xfId="0" applyFont="1" applyFill="1" applyAlignment="1">
      <alignment horizontal="center"/>
    </xf>
    <xf numFmtId="0" fontId="8" fillId="15" borderId="0" xfId="0" applyFont="1" applyFill="1" applyAlignment="1">
      <alignment horizontal="center"/>
    </xf>
    <xf numFmtId="0" fontId="8" fillId="16" borderId="0" xfId="0" applyFont="1" applyFill="1" applyAlignment="1">
      <alignment horizontal="center"/>
    </xf>
    <xf numFmtId="0" fontId="8" fillId="17" borderId="0" xfId="0" applyFont="1" applyFill="1" applyAlignment="1">
      <alignment horizontal="center"/>
    </xf>
    <xf numFmtId="0" fontId="8" fillId="18" borderId="0" xfId="0" applyFont="1" applyFill="1" applyAlignment="1">
      <alignment horizontal="center"/>
    </xf>
    <xf numFmtId="0" fontId="5" fillId="0" borderId="0" xfId="0" quotePrefix="1" applyFont="1" applyAlignment="1">
      <alignment horizontal="left"/>
    </xf>
    <xf numFmtId="0" fontId="13" fillId="0" borderId="0" xfId="0" applyFont="1" applyAlignment="1" applyProtection="1">
      <alignment horizontal="right"/>
      <protection hidden="1"/>
    </xf>
    <xf numFmtId="0" fontId="22" fillId="0" borderId="0" xfId="0" applyFont="1" applyAlignment="1" applyProtection="1">
      <alignment horizontal="left"/>
      <protection hidden="1"/>
    </xf>
    <xf numFmtId="0" fontId="12" fillId="0" borderId="0" xfId="0" applyFont="1" applyAlignment="1">
      <alignment horizontal="left"/>
    </xf>
    <xf numFmtId="0" fontId="23" fillId="0" borderId="0" xfId="0" applyFont="1" applyAlignment="1" applyProtection="1">
      <alignment horizontal="center"/>
      <protection hidden="1"/>
    </xf>
    <xf numFmtId="0" fontId="0" fillId="0" borderId="0" xfId="0" applyAlignment="1">
      <alignment horizontal="left"/>
    </xf>
    <xf numFmtId="0" fontId="8" fillId="0" borderId="0" xfId="0" applyFont="1" applyAlignment="1" applyProtection="1">
      <alignment horizontal="right"/>
      <protection hidden="1"/>
    </xf>
    <xf numFmtId="0" fontId="12" fillId="2" borderId="0" xfId="0" applyFont="1" applyFill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/>
      <protection hidden="1"/>
    </xf>
    <xf numFmtId="0" fontId="0" fillId="0" borderId="1" xfId="0" applyFill="1" applyBorder="1" applyAlignment="1" applyProtection="1">
      <alignment horizontal="center"/>
      <protection locked="0" hidden="1"/>
    </xf>
    <xf numFmtId="164" fontId="0" fillId="0" borderId="1" xfId="0" applyNumberFormat="1" applyFill="1" applyBorder="1" applyAlignment="1" applyProtection="1">
      <alignment horizontal="center"/>
      <protection hidden="1"/>
    </xf>
    <xf numFmtId="1" fontId="0" fillId="0" borderId="1" xfId="0" applyNumberFormat="1" applyFill="1" applyBorder="1" applyAlignment="1" applyProtection="1">
      <alignment horizontal="center"/>
      <protection locked="0" hidden="1"/>
    </xf>
    <xf numFmtId="1" fontId="5" fillId="0" borderId="1" xfId="0" applyNumberFormat="1" applyFont="1" applyFill="1" applyBorder="1" applyAlignment="1" applyProtection="1">
      <alignment horizontal="center"/>
      <protection locked="0" hidden="1"/>
    </xf>
    <xf numFmtId="0" fontId="0" fillId="0" borderId="1" xfId="0" applyFill="1" applyBorder="1" applyAlignment="1" applyProtection="1">
      <alignment horizontal="center"/>
      <protection locked="0"/>
    </xf>
    <xf numFmtId="164" fontId="0" fillId="0" borderId="1" xfId="0" applyNumberFormat="1" applyFill="1" applyBorder="1" applyAlignment="1">
      <alignment horizontal="center"/>
    </xf>
    <xf numFmtId="1" fontId="0" fillId="0" borderId="1" xfId="0" applyNumberFormat="1" applyFill="1" applyBorder="1" applyAlignment="1" applyProtection="1">
      <alignment horizontal="center"/>
      <protection locked="0"/>
    </xf>
    <xf numFmtId="1" fontId="5" fillId="0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0" fillId="0" borderId="2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0" fillId="0" borderId="23" xfId="0" applyNumberFormat="1" applyFill="1" applyBorder="1" applyAlignment="1">
      <alignment horizontal="center" vertical="center"/>
    </xf>
    <xf numFmtId="2" fontId="0" fillId="0" borderId="17" xfId="0" applyNumberFormat="1" applyFill="1" applyBorder="1" applyAlignment="1">
      <alignment horizontal="center" vertical="center"/>
    </xf>
    <xf numFmtId="1" fontId="0" fillId="0" borderId="17" xfId="0" applyNumberForma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165" fontId="0" fillId="0" borderId="17" xfId="0" applyNumberForma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65" fontId="0" fillId="0" borderId="0" xfId="0" applyNumberFormat="1" applyFill="1" applyAlignment="1">
      <alignment horizontal="center" vertical="center"/>
    </xf>
    <xf numFmtId="0" fontId="8" fillId="2" borderId="0" xfId="0" applyFont="1" applyFill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2" fontId="10" fillId="0" borderId="13" xfId="0" applyNumberFormat="1" applyFont="1" applyBorder="1" applyAlignment="1">
      <alignment horizontal="center" vertical="center"/>
    </xf>
    <xf numFmtId="2" fontId="10" fillId="0" borderId="14" xfId="0" applyNumberFormat="1" applyFont="1" applyBorder="1" applyAlignment="1">
      <alignment horizontal="center" vertical="center"/>
    </xf>
    <xf numFmtId="2" fontId="10" fillId="12" borderId="14" xfId="0" applyNumberFormat="1" applyFont="1" applyFill="1" applyBorder="1" applyAlignment="1">
      <alignment horizontal="center" vertical="center"/>
    </xf>
    <xf numFmtId="2" fontId="10" fillId="0" borderId="15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27" fillId="0" borderId="0" xfId="0" applyFont="1"/>
    <xf numFmtId="0" fontId="0" fillId="20" borderId="22" xfId="0" applyFill="1" applyBorder="1" applyAlignment="1">
      <alignment horizontal="center" vertical="center"/>
    </xf>
    <xf numFmtId="0" fontId="0" fillId="20" borderId="1" xfId="0" applyFill="1" applyBorder="1" applyAlignment="1">
      <alignment horizontal="center" vertical="center"/>
    </xf>
    <xf numFmtId="164" fontId="0" fillId="20" borderId="23" xfId="0" applyNumberFormat="1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64" fontId="0" fillId="6" borderId="23" xfId="0" applyNumberFormat="1" applyFill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TableStyleLight1" xfId="4" xr:uid="{00000000-0005-0000-0000-000004000000}"/>
  </cellStyles>
  <dxfs count="7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</xdr:row>
          <xdr:rowOff>99060</xdr:rowOff>
        </xdr:from>
        <xdr:to>
          <xdr:col>12</xdr:col>
          <xdr:colOff>1135380</xdr:colOff>
          <xdr:row>7</xdr:row>
          <xdr:rowOff>68580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TRI_Extranet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3</xdr:row>
          <xdr:rowOff>137160</xdr:rowOff>
        </xdr:from>
        <xdr:to>
          <xdr:col>12</xdr:col>
          <xdr:colOff>1135380</xdr:colOff>
          <xdr:row>5</xdr:row>
          <xdr:rowOff>76200</xdr:rowOff>
        </xdr:to>
        <xdr:sp macro="" textlink="">
          <xdr:nvSpPr>
            <xdr:cNvPr id="5122" name="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RAZ_initial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</xdr:row>
          <xdr:rowOff>99060</xdr:rowOff>
        </xdr:from>
        <xdr:to>
          <xdr:col>12</xdr:col>
          <xdr:colOff>1135380</xdr:colOff>
          <xdr:row>9</xdr:row>
          <xdr:rowOff>68580</xdr:rowOff>
        </xdr:to>
        <xdr:sp macro="" textlink="">
          <xdr:nvSpPr>
            <xdr:cNvPr id="5123" name="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FF9900"/>
                  </a:solidFill>
                  <a:latin typeface="Calibri"/>
                  <a:ea typeface="Calibri"/>
                  <a:cs typeface="Calibri"/>
                </a:rPr>
                <a:t>Extranet_màj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137160</xdr:colOff>
          <xdr:row>1</xdr:row>
          <xdr:rowOff>99060</xdr:rowOff>
        </xdr:from>
        <xdr:to>
          <xdr:col>13</xdr:col>
          <xdr:colOff>2011680</xdr:colOff>
          <xdr:row>1</xdr:row>
          <xdr:rowOff>365760</xdr:rowOff>
        </xdr:to>
        <xdr:sp macro="" textlink="">
          <xdr:nvSpPr>
            <xdr:cNvPr id="3080" name="Button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TRI_AVEC_RAZ_N°_départs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60960</xdr:colOff>
          <xdr:row>1</xdr:row>
          <xdr:rowOff>99060</xdr:rowOff>
        </xdr:from>
        <xdr:to>
          <xdr:col>19</xdr:col>
          <xdr:colOff>830580</xdr:colOff>
          <xdr:row>1</xdr:row>
          <xdr:rowOff>403860</xdr:rowOff>
        </xdr:to>
        <xdr:sp macro="" textlink="">
          <xdr:nvSpPr>
            <xdr:cNvPr id="3081" name="Button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Contrôles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99060</xdr:colOff>
          <xdr:row>1</xdr:row>
          <xdr:rowOff>99060</xdr:rowOff>
        </xdr:from>
        <xdr:to>
          <xdr:col>16</xdr:col>
          <xdr:colOff>487680</xdr:colOff>
          <xdr:row>1</xdr:row>
          <xdr:rowOff>342900</xdr:rowOff>
        </xdr:to>
        <xdr:sp macro="" textlink="">
          <xdr:nvSpPr>
            <xdr:cNvPr id="3082" name="Button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0066CC"/>
                  </a:solidFill>
                  <a:latin typeface="Calibri"/>
                  <a:ea typeface="Calibri"/>
                  <a:cs typeface="Calibri"/>
                </a:rPr>
                <a:t>TRI_SANS_RAZ_N°_départs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144780</xdr:colOff>
          <xdr:row>1</xdr:row>
          <xdr:rowOff>68580</xdr:rowOff>
        </xdr:from>
        <xdr:to>
          <xdr:col>24</xdr:col>
          <xdr:colOff>518160</xdr:colOff>
          <xdr:row>1</xdr:row>
          <xdr:rowOff>373380</xdr:rowOff>
        </xdr:to>
        <xdr:sp macro="" textlink="">
          <xdr:nvSpPr>
            <xdr:cNvPr id="3085" name="Button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Copie Diffusion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647700</xdr:colOff>
          <xdr:row>1</xdr:row>
          <xdr:rowOff>76200</xdr:rowOff>
        </xdr:from>
        <xdr:to>
          <xdr:col>18</xdr:col>
          <xdr:colOff>22860</xdr:colOff>
          <xdr:row>1</xdr:row>
          <xdr:rowOff>373380</xdr:rowOff>
        </xdr:to>
        <xdr:sp macro="" textlink="">
          <xdr:nvSpPr>
            <xdr:cNvPr id="3086" name="Button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TRI_par_Départs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0</xdr:row>
          <xdr:rowOff>60960</xdr:rowOff>
        </xdr:from>
        <xdr:to>
          <xdr:col>22</xdr:col>
          <xdr:colOff>38100</xdr:colOff>
          <xdr:row>1</xdr:row>
          <xdr:rowOff>182880</xdr:rowOff>
        </xdr:to>
        <xdr:sp macro="" textlink="">
          <xdr:nvSpPr>
            <xdr:cNvPr id="3087" name="Button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Couleurs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1</xdr:row>
          <xdr:rowOff>190500</xdr:rowOff>
        </xdr:from>
        <xdr:to>
          <xdr:col>22</xdr:col>
          <xdr:colOff>38100</xdr:colOff>
          <xdr:row>1</xdr:row>
          <xdr:rowOff>449580</xdr:rowOff>
        </xdr:to>
        <xdr:sp macro="" textlink="">
          <xdr:nvSpPr>
            <xdr:cNvPr id="3088" name="Button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RAZ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0</xdr:row>
          <xdr:rowOff>30480</xdr:rowOff>
        </xdr:from>
        <xdr:to>
          <xdr:col>25</xdr:col>
          <xdr:colOff>678180</xdr:colOff>
          <xdr:row>1</xdr:row>
          <xdr:rowOff>175260</xdr:rowOff>
        </xdr:to>
        <xdr:sp macro="" textlink="">
          <xdr:nvSpPr>
            <xdr:cNvPr id="3089" name="Button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Débloque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22860</xdr:colOff>
          <xdr:row>1</xdr:row>
          <xdr:rowOff>220980</xdr:rowOff>
        </xdr:from>
        <xdr:to>
          <xdr:col>25</xdr:col>
          <xdr:colOff>678180</xdr:colOff>
          <xdr:row>2</xdr:row>
          <xdr:rowOff>22860</xdr:rowOff>
        </xdr:to>
        <xdr:sp macro="" textlink="">
          <xdr:nvSpPr>
            <xdr:cNvPr id="3090" name="Button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Bloque</a:t>
              </a:r>
            </a:p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loque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2</xdr:row>
      <xdr:rowOff>12740</xdr:rowOff>
    </xdr:from>
    <xdr:to>
      <xdr:col>3</xdr:col>
      <xdr:colOff>1038225</xdr:colOff>
      <xdr:row>8</xdr:row>
      <xdr:rowOff>3428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346115"/>
          <a:ext cx="1476375" cy="981288"/>
        </a:xfrm>
        <a:prstGeom prst="rect">
          <a:avLst/>
        </a:prstGeom>
      </xdr:spPr>
    </xdr:pic>
    <xdr:clientData/>
  </xdr:twoCellAnchor>
  <xdr:twoCellAnchor editAs="oneCell">
    <xdr:from>
      <xdr:col>5</xdr:col>
      <xdr:colOff>323851</xdr:colOff>
      <xdr:row>2</xdr:row>
      <xdr:rowOff>126329</xdr:rowOff>
    </xdr:from>
    <xdr:to>
      <xdr:col>7</xdr:col>
      <xdr:colOff>400051</xdr:colOff>
      <xdr:row>7</xdr:row>
      <xdr:rowOff>114299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1" y="459704"/>
          <a:ext cx="1390650" cy="816645"/>
        </a:xfrm>
        <a:prstGeom prst="rect">
          <a:avLst/>
        </a:prstGeom>
      </xdr:spPr>
    </xdr:pic>
    <xdr:clientData/>
  </xdr:twoCellAnchor>
  <xdr:twoCellAnchor editAs="oneCell">
    <xdr:from>
      <xdr:col>11</xdr:col>
      <xdr:colOff>10738</xdr:colOff>
      <xdr:row>2</xdr:row>
      <xdr:rowOff>45863</xdr:rowOff>
    </xdr:from>
    <xdr:to>
      <xdr:col>12</xdr:col>
      <xdr:colOff>570287</xdr:colOff>
      <xdr:row>8</xdr:row>
      <xdr:rowOff>67941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040438" y="388763"/>
          <a:ext cx="1207249" cy="104315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137160</xdr:colOff>
          <xdr:row>1</xdr:row>
          <xdr:rowOff>60960</xdr:rowOff>
        </xdr:from>
        <xdr:to>
          <xdr:col>17</xdr:col>
          <xdr:colOff>304800</xdr:colOff>
          <xdr:row>3</xdr:row>
          <xdr:rowOff>30480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2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Couleurs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403860</xdr:colOff>
          <xdr:row>1</xdr:row>
          <xdr:rowOff>68580</xdr:rowOff>
        </xdr:from>
        <xdr:to>
          <xdr:col>19</xdr:col>
          <xdr:colOff>114300</xdr:colOff>
          <xdr:row>3</xdr:row>
          <xdr:rowOff>0</xdr:rowOff>
        </xdr:to>
        <xdr:sp macro="" textlink="">
          <xdr:nvSpPr>
            <xdr:cNvPr id="7170" name="Button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2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RAZ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3</xdr:row>
          <xdr:rowOff>144780</xdr:rowOff>
        </xdr:from>
        <xdr:to>
          <xdr:col>17</xdr:col>
          <xdr:colOff>342900</xdr:colOff>
          <xdr:row>5</xdr:row>
          <xdr:rowOff>114300</xdr:rowOff>
        </xdr:to>
        <xdr:sp macro="" textlink="">
          <xdr:nvSpPr>
            <xdr:cNvPr id="7171" name="Button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2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Débloque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</xdr:row>
          <xdr:rowOff>137160</xdr:rowOff>
        </xdr:from>
        <xdr:to>
          <xdr:col>19</xdr:col>
          <xdr:colOff>182880</xdr:colOff>
          <xdr:row>5</xdr:row>
          <xdr:rowOff>106680</xdr:rowOff>
        </xdr:to>
        <xdr:sp macro="" textlink="">
          <xdr:nvSpPr>
            <xdr:cNvPr id="7172" name="Button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2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Bloque</a:t>
              </a:r>
            </a:p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loque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7.xml"/><Relationship Id="rId12" Type="http://schemas.openxmlformats.org/officeDocument/2006/relationships/ctrlProp" Target="../ctrlProps/ctrlProp1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11" Type="http://schemas.openxmlformats.org/officeDocument/2006/relationships/ctrlProp" Target="../ctrlProps/ctrlProp11.xml"/><Relationship Id="rId5" Type="http://schemas.openxmlformats.org/officeDocument/2006/relationships/ctrlProp" Target="../ctrlProps/ctrlProp5.xml"/><Relationship Id="rId10" Type="http://schemas.openxmlformats.org/officeDocument/2006/relationships/ctrlProp" Target="../ctrlProps/ctrlProp10.xml"/><Relationship Id="rId4" Type="http://schemas.openxmlformats.org/officeDocument/2006/relationships/ctrlProp" Target="../ctrlProps/ctrlProp4.xml"/><Relationship Id="rId9" Type="http://schemas.openxmlformats.org/officeDocument/2006/relationships/ctrlProp" Target="../ctrlProps/ctrlProp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S112"/>
  <sheetViews>
    <sheetView topLeftCell="A29" workbookViewId="0">
      <selection activeCell="I50" sqref="I50"/>
    </sheetView>
  </sheetViews>
  <sheetFormatPr baseColWidth="10" defaultColWidth="11.44140625" defaultRowHeight="13.2"/>
  <cols>
    <col min="1" max="1" width="7.6640625" style="2" bestFit="1" customWidth="1"/>
    <col min="2" max="2" width="22.6640625" style="2" customWidth="1"/>
    <col min="3" max="3" width="9" style="2" bestFit="1" customWidth="1"/>
    <col min="4" max="4" width="10.6640625" style="2" bestFit="1" customWidth="1"/>
    <col min="5" max="5" width="16" style="2" customWidth="1"/>
    <col min="6" max="6" width="12" style="2" bestFit="1" customWidth="1"/>
    <col min="7" max="7" width="5.6640625" style="2" bestFit="1" customWidth="1"/>
    <col min="8" max="8" width="4.6640625" style="2" bestFit="1" customWidth="1"/>
    <col min="9" max="9" width="17.6640625" style="2" bestFit="1" customWidth="1"/>
    <col min="10" max="10" width="10.44140625" style="2" customWidth="1"/>
    <col min="11" max="11" width="11.33203125" style="2" bestFit="1" customWidth="1"/>
    <col min="12" max="12" width="5.33203125" style="2" bestFit="1" customWidth="1"/>
    <col min="13" max="13" width="18.33203125" style="2" customWidth="1"/>
    <col min="14" max="16384" width="11.44140625" style="1"/>
  </cols>
  <sheetData>
    <row r="1" spans="1:19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12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18</v>
      </c>
      <c r="N1" s="32" t="s">
        <v>42</v>
      </c>
      <c r="O1" s="33" t="s">
        <v>43</v>
      </c>
      <c r="Q1" s="32"/>
      <c r="R1" s="32"/>
      <c r="S1" s="32"/>
    </row>
    <row r="2" spans="1:19">
      <c r="A2">
        <v>1522</v>
      </c>
      <c r="B2" t="s">
        <v>109</v>
      </c>
      <c r="C2" t="s">
        <v>110</v>
      </c>
      <c r="D2">
        <v>544775100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  <c r="K2">
        <v>9</v>
      </c>
      <c r="L2" s="2" t="s">
        <v>226</v>
      </c>
      <c r="O2" s="33" t="s">
        <v>77</v>
      </c>
    </row>
    <row r="3" spans="1:19">
      <c r="A3">
        <v>1354</v>
      </c>
      <c r="B3" t="s">
        <v>117</v>
      </c>
      <c r="C3" t="s">
        <v>110</v>
      </c>
      <c r="D3">
        <v>3841132</v>
      </c>
      <c r="E3" t="s">
        <v>118</v>
      </c>
      <c r="F3" t="s">
        <v>119</v>
      </c>
      <c r="G3" t="s">
        <v>113</v>
      </c>
      <c r="H3" t="s">
        <v>114</v>
      </c>
      <c r="I3" t="s">
        <v>120</v>
      </c>
      <c r="J3" t="s">
        <v>121</v>
      </c>
      <c r="K3">
        <v>13</v>
      </c>
      <c r="L3" s="2" t="s">
        <v>226</v>
      </c>
    </row>
    <row r="4" spans="1:19">
      <c r="A4">
        <v>1522</v>
      </c>
      <c r="B4" t="s">
        <v>109</v>
      </c>
      <c r="C4" t="s">
        <v>110</v>
      </c>
      <c r="D4">
        <v>543225170</v>
      </c>
      <c r="E4" t="s">
        <v>122</v>
      </c>
      <c r="F4" t="s">
        <v>123</v>
      </c>
      <c r="G4" t="s">
        <v>113</v>
      </c>
      <c r="H4" t="s">
        <v>114</v>
      </c>
      <c r="I4" t="s">
        <v>124</v>
      </c>
      <c r="J4" t="s">
        <v>125</v>
      </c>
      <c r="K4">
        <v>15</v>
      </c>
      <c r="L4" s="2" t="s">
        <v>226</v>
      </c>
      <c r="N4" s="80"/>
    </row>
    <row r="5" spans="1:19">
      <c r="A5">
        <v>2148</v>
      </c>
      <c r="B5" t="s">
        <v>126</v>
      </c>
      <c r="C5" t="s">
        <v>110</v>
      </c>
      <c r="D5">
        <v>523729342</v>
      </c>
      <c r="E5" t="s">
        <v>127</v>
      </c>
      <c r="F5" t="s">
        <v>128</v>
      </c>
      <c r="G5" t="s">
        <v>113</v>
      </c>
      <c r="H5" t="s">
        <v>114</v>
      </c>
      <c r="I5" t="s">
        <v>124</v>
      </c>
      <c r="J5" t="s">
        <v>129</v>
      </c>
      <c r="K5">
        <v>15</v>
      </c>
      <c r="L5" s="2" t="s">
        <v>226</v>
      </c>
      <c r="O5" s="2"/>
      <c r="P5" s="51"/>
    </row>
    <row r="6" spans="1:19">
      <c r="A6">
        <v>1556</v>
      </c>
      <c r="B6" t="s">
        <v>130</v>
      </c>
      <c r="C6" t="s">
        <v>110</v>
      </c>
      <c r="D6">
        <v>42511289</v>
      </c>
      <c r="E6" t="s">
        <v>131</v>
      </c>
      <c r="F6" t="s">
        <v>132</v>
      </c>
      <c r="G6" t="s">
        <v>113</v>
      </c>
      <c r="H6" t="s">
        <v>114</v>
      </c>
      <c r="I6" t="s">
        <v>133</v>
      </c>
      <c r="J6" t="s">
        <v>134</v>
      </c>
      <c r="K6">
        <v>18</v>
      </c>
      <c r="L6" s="2" t="s">
        <v>226</v>
      </c>
      <c r="M6" s="78"/>
      <c r="O6" s="2"/>
      <c r="P6" s="2"/>
    </row>
    <row r="7" spans="1:19">
      <c r="A7">
        <v>1354</v>
      </c>
      <c r="B7" t="s">
        <v>117</v>
      </c>
      <c r="C7" t="s">
        <v>110</v>
      </c>
      <c r="D7">
        <v>45926170</v>
      </c>
      <c r="E7" t="s">
        <v>135</v>
      </c>
      <c r="F7" t="s">
        <v>136</v>
      </c>
      <c r="G7" t="s">
        <v>113</v>
      </c>
      <c r="H7" t="s">
        <v>114</v>
      </c>
      <c r="I7" t="s">
        <v>120</v>
      </c>
      <c r="J7" t="s">
        <v>137</v>
      </c>
      <c r="K7">
        <v>18</v>
      </c>
      <c r="L7" s="2" t="s">
        <v>226</v>
      </c>
      <c r="O7" s="2"/>
      <c r="P7" s="2"/>
    </row>
    <row r="8" spans="1:19">
      <c r="A8">
        <v>2148</v>
      </c>
      <c r="B8" t="s">
        <v>126</v>
      </c>
      <c r="C8" t="s">
        <v>110</v>
      </c>
      <c r="D8">
        <v>511990313</v>
      </c>
      <c r="E8" t="s">
        <v>138</v>
      </c>
      <c r="F8" t="s">
        <v>139</v>
      </c>
      <c r="G8" t="s">
        <v>113</v>
      </c>
      <c r="H8" t="s">
        <v>114</v>
      </c>
      <c r="I8" t="s">
        <v>124</v>
      </c>
      <c r="J8" t="s">
        <v>140</v>
      </c>
      <c r="K8">
        <v>20</v>
      </c>
      <c r="L8" s="2" t="s">
        <v>226</v>
      </c>
      <c r="N8" s="80"/>
      <c r="P8" s="2"/>
    </row>
    <row r="9" spans="1:19">
      <c r="A9">
        <v>2148</v>
      </c>
      <c r="B9" t="s">
        <v>126</v>
      </c>
      <c r="C9" t="s">
        <v>110</v>
      </c>
      <c r="D9">
        <v>45851319</v>
      </c>
      <c r="E9" t="s">
        <v>141</v>
      </c>
      <c r="F9" t="s">
        <v>142</v>
      </c>
      <c r="G9" t="s">
        <v>113</v>
      </c>
      <c r="H9" t="s">
        <v>114</v>
      </c>
      <c r="I9" t="s">
        <v>120</v>
      </c>
      <c r="J9" t="s">
        <v>143</v>
      </c>
      <c r="K9">
        <v>21</v>
      </c>
      <c r="L9" s="2" t="s">
        <v>226</v>
      </c>
    </row>
    <row r="10" spans="1:19">
      <c r="A10">
        <v>1522</v>
      </c>
      <c r="B10" t="s">
        <v>109</v>
      </c>
      <c r="C10" t="s">
        <v>110</v>
      </c>
      <c r="D10">
        <v>45464245</v>
      </c>
      <c r="E10" t="s">
        <v>144</v>
      </c>
      <c r="F10" t="s">
        <v>145</v>
      </c>
      <c r="G10" t="s">
        <v>113</v>
      </c>
      <c r="H10" t="s">
        <v>114</v>
      </c>
      <c r="I10" t="s">
        <v>120</v>
      </c>
      <c r="J10" t="s">
        <v>146</v>
      </c>
      <c r="K10">
        <v>22</v>
      </c>
      <c r="L10" s="2" t="s">
        <v>226</v>
      </c>
    </row>
    <row r="11" spans="1:19">
      <c r="A11">
        <v>1557</v>
      </c>
      <c r="B11" t="s">
        <v>147</v>
      </c>
      <c r="C11" t="s">
        <v>110</v>
      </c>
      <c r="D11">
        <v>514999023</v>
      </c>
      <c r="E11" t="s">
        <v>148</v>
      </c>
      <c r="F11" t="s">
        <v>149</v>
      </c>
      <c r="G11" t="s">
        <v>113</v>
      </c>
      <c r="H11" t="s">
        <v>114</v>
      </c>
      <c r="I11" t="s">
        <v>133</v>
      </c>
      <c r="J11" t="s">
        <v>150</v>
      </c>
      <c r="K11">
        <v>23</v>
      </c>
      <c r="L11" s="2" t="s">
        <v>226</v>
      </c>
    </row>
    <row r="12" spans="1:19">
      <c r="A12">
        <v>1354</v>
      </c>
      <c r="B12" t="s">
        <v>117</v>
      </c>
      <c r="C12" t="s">
        <v>110</v>
      </c>
      <c r="D12">
        <v>510140153</v>
      </c>
      <c r="E12" t="s">
        <v>151</v>
      </c>
      <c r="F12" t="s">
        <v>152</v>
      </c>
      <c r="G12" t="s">
        <v>113</v>
      </c>
      <c r="H12" t="s">
        <v>114</v>
      </c>
      <c r="I12" t="s">
        <v>120</v>
      </c>
      <c r="J12" t="s">
        <v>153</v>
      </c>
      <c r="K12">
        <v>23</v>
      </c>
      <c r="L12" s="2" t="s">
        <v>226</v>
      </c>
    </row>
    <row r="13" spans="1:19">
      <c r="A13">
        <v>1522</v>
      </c>
      <c r="B13" t="s">
        <v>109</v>
      </c>
      <c r="C13" t="s">
        <v>110</v>
      </c>
      <c r="D13">
        <v>536606263</v>
      </c>
      <c r="E13" t="s">
        <v>154</v>
      </c>
      <c r="F13" t="s">
        <v>155</v>
      </c>
      <c r="G13" t="s">
        <v>113</v>
      </c>
      <c r="H13" t="s">
        <v>114</v>
      </c>
      <c r="I13" t="s">
        <v>124</v>
      </c>
      <c r="J13" t="s">
        <v>156</v>
      </c>
      <c r="K13">
        <v>24</v>
      </c>
      <c r="L13" s="2" t="s">
        <v>226</v>
      </c>
      <c r="N13" s="80"/>
    </row>
    <row r="14" spans="1:19">
      <c r="A14">
        <v>1522</v>
      </c>
      <c r="B14" t="s">
        <v>109</v>
      </c>
      <c r="C14" t="s">
        <v>110</v>
      </c>
      <c r="D14">
        <v>520380143</v>
      </c>
      <c r="E14" t="s">
        <v>157</v>
      </c>
      <c r="F14" t="s">
        <v>136</v>
      </c>
      <c r="G14" t="s">
        <v>113</v>
      </c>
      <c r="H14" t="s">
        <v>114</v>
      </c>
      <c r="I14" t="s">
        <v>120</v>
      </c>
      <c r="J14" t="s">
        <v>158</v>
      </c>
      <c r="K14">
        <v>24</v>
      </c>
      <c r="L14" s="2" t="s">
        <v>226</v>
      </c>
    </row>
    <row r="15" spans="1:19">
      <c r="A15">
        <v>1769</v>
      </c>
      <c r="B15" t="s">
        <v>159</v>
      </c>
      <c r="C15" t="s">
        <v>110</v>
      </c>
      <c r="D15">
        <v>543195248</v>
      </c>
      <c r="E15" t="s">
        <v>160</v>
      </c>
      <c r="F15" t="s">
        <v>161</v>
      </c>
      <c r="G15" t="s">
        <v>113</v>
      </c>
      <c r="H15" t="s">
        <v>114</v>
      </c>
      <c r="I15" t="s">
        <v>124</v>
      </c>
      <c r="J15" t="s">
        <v>162</v>
      </c>
      <c r="K15">
        <v>24</v>
      </c>
      <c r="L15" s="2" t="s">
        <v>226</v>
      </c>
    </row>
    <row r="16" spans="1:19">
      <c r="A16">
        <v>1099</v>
      </c>
      <c r="B16" t="s">
        <v>163</v>
      </c>
      <c r="C16" t="s">
        <v>110</v>
      </c>
      <c r="D16">
        <v>542226242</v>
      </c>
      <c r="E16" t="s">
        <v>164</v>
      </c>
      <c r="F16" t="s">
        <v>165</v>
      </c>
      <c r="G16" t="s">
        <v>113</v>
      </c>
      <c r="H16" t="s">
        <v>114</v>
      </c>
      <c r="I16" t="s">
        <v>124</v>
      </c>
      <c r="J16" t="s">
        <v>166</v>
      </c>
      <c r="K16">
        <v>25</v>
      </c>
      <c r="L16" s="2" t="s">
        <v>226</v>
      </c>
    </row>
    <row r="17" spans="1:13">
      <c r="A17">
        <v>1557</v>
      </c>
      <c r="B17" t="s">
        <v>147</v>
      </c>
      <c r="C17" t="s">
        <v>110</v>
      </c>
      <c r="D17">
        <v>41686265</v>
      </c>
      <c r="E17" t="s">
        <v>167</v>
      </c>
      <c r="F17" t="s">
        <v>168</v>
      </c>
      <c r="G17" t="s">
        <v>113</v>
      </c>
      <c r="H17" t="s">
        <v>114</v>
      </c>
      <c r="I17" t="s">
        <v>120</v>
      </c>
      <c r="J17" t="s">
        <v>169</v>
      </c>
      <c r="K17">
        <v>26</v>
      </c>
      <c r="L17" s="2" t="s">
        <v>226</v>
      </c>
    </row>
    <row r="18" spans="1:13">
      <c r="A18">
        <v>2148</v>
      </c>
      <c r="B18" t="s">
        <v>126</v>
      </c>
      <c r="C18" t="s">
        <v>110</v>
      </c>
      <c r="D18">
        <v>515314279</v>
      </c>
      <c r="E18" t="s">
        <v>170</v>
      </c>
      <c r="F18" t="s">
        <v>149</v>
      </c>
      <c r="G18" t="s">
        <v>113</v>
      </c>
      <c r="H18" t="s">
        <v>114</v>
      </c>
      <c r="I18" t="s">
        <v>133</v>
      </c>
      <c r="J18" t="s">
        <v>171</v>
      </c>
      <c r="K18">
        <v>26</v>
      </c>
      <c r="L18" s="2" t="s">
        <v>226</v>
      </c>
    </row>
    <row r="19" spans="1:13">
      <c r="A19">
        <v>2627</v>
      </c>
      <c r="B19" t="s">
        <v>172</v>
      </c>
      <c r="C19" t="s">
        <v>110</v>
      </c>
      <c r="D19">
        <v>544935179</v>
      </c>
      <c r="E19" t="s">
        <v>173</v>
      </c>
      <c r="F19" t="s">
        <v>174</v>
      </c>
      <c r="G19" t="s">
        <v>113</v>
      </c>
      <c r="H19" t="s">
        <v>114</v>
      </c>
      <c r="I19" t="s">
        <v>124</v>
      </c>
      <c r="J19" t="s">
        <v>175</v>
      </c>
      <c r="K19">
        <v>27</v>
      </c>
      <c r="L19" s="2" t="s">
        <v>226</v>
      </c>
    </row>
    <row r="20" spans="1:13">
      <c r="A20">
        <v>1354</v>
      </c>
      <c r="B20" t="s">
        <v>117</v>
      </c>
      <c r="C20" t="s">
        <v>110</v>
      </c>
      <c r="D20">
        <v>513255275</v>
      </c>
      <c r="E20" t="s">
        <v>176</v>
      </c>
      <c r="F20" t="s">
        <v>177</v>
      </c>
      <c r="G20" t="s">
        <v>113</v>
      </c>
      <c r="H20" t="s">
        <v>114</v>
      </c>
      <c r="I20" t="s">
        <v>120</v>
      </c>
      <c r="J20" t="s">
        <v>178</v>
      </c>
      <c r="K20">
        <v>27</v>
      </c>
      <c r="L20" s="2" t="s">
        <v>226</v>
      </c>
    </row>
    <row r="21" spans="1:13">
      <c r="A21">
        <v>1993</v>
      </c>
      <c r="B21" t="s">
        <v>179</v>
      </c>
      <c r="C21" t="s">
        <v>110</v>
      </c>
      <c r="D21">
        <v>519634283</v>
      </c>
      <c r="E21" t="s">
        <v>180</v>
      </c>
      <c r="F21" t="s">
        <v>181</v>
      </c>
      <c r="G21" t="s">
        <v>113</v>
      </c>
      <c r="H21" t="s">
        <v>114</v>
      </c>
      <c r="I21" t="s">
        <v>115</v>
      </c>
      <c r="J21" t="s">
        <v>182</v>
      </c>
      <c r="K21">
        <v>28</v>
      </c>
      <c r="L21" s="2" t="s">
        <v>226</v>
      </c>
    </row>
    <row r="22" spans="1:13">
      <c r="A22">
        <v>2148</v>
      </c>
      <c r="B22" t="s">
        <v>126</v>
      </c>
      <c r="C22" t="s">
        <v>110</v>
      </c>
      <c r="D22">
        <v>515313270</v>
      </c>
      <c r="E22" t="s">
        <v>183</v>
      </c>
      <c r="F22" t="s">
        <v>184</v>
      </c>
      <c r="G22" t="s">
        <v>113</v>
      </c>
      <c r="H22" t="s">
        <v>114</v>
      </c>
      <c r="I22" t="s">
        <v>133</v>
      </c>
      <c r="J22" t="s">
        <v>185</v>
      </c>
      <c r="K22">
        <v>28</v>
      </c>
      <c r="L22" s="2" t="s">
        <v>226</v>
      </c>
    </row>
    <row r="23" spans="1:13">
      <c r="A23">
        <v>2588</v>
      </c>
      <c r="B23" t="s">
        <v>186</v>
      </c>
      <c r="C23" t="s">
        <v>110</v>
      </c>
      <c r="D23">
        <v>521475361</v>
      </c>
      <c r="E23" t="s">
        <v>187</v>
      </c>
      <c r="F23" t="s">
        <v>188</v>
      </c>
      <c r="G23" t="s">
        <v>113</v>
      </c>
      <c r="H23" t="s">
        <v>114</v>
      </c>
      <c r="I23" t="s">
        <v>120</v>
      </c>
      <c r="J23" t="s">
        <v>189</v>
      </c>
      <c r="K23">
        <v>29</v>
      </c>
      <c r="L23" s="2" t="s">
        <v>226</v>
      </c>
    </row>
    <row r="24" spans="1:13">
      <c r="A24">
        <v>1556</v>
      </c>
      <c r="B24" t="s">
        <v>130</v>
      </c>
      <c r="C24" t="s">
        <v>110</v>
      </c>
      <c r="D24">
        <v>48165113</v>
      </c>
      <c r="E24" t="s">
        <v>190</v>
      </c>
      <c r="F24" t="s">
        <v>191</v>
      </c>
      <c r="G24" t="s">
        <v>113</v>
      </c>
      <c r="H24" t="s">
        <v>114</v>
      </c>
      <c r="I24" t="s">
        <v>133</v>
      </c>
      <c r="J24" t="s">
        <v>192</v>
      </c>
      <c r="K24">
        <v>29</v>
      </c>
      <c r="L24" s="2" t="s">
        <v>226</v>
      </c>
    </row>
    <row r="25" spans="1:13">
      <c r="A25">
        <v>1556</v>
      </c>
      <c r="B25" t="s">
        <v>130</v>
      </c>
      <c r="C25" t="s">
        <v>110</v>
      </c>
      <c r="D25">
        <v>524566258</v>
      </c>
      <c r="E25" t="s">
        <v>193</v>
      </c>
      <c r="F25" t="s">
        <v>194</v>
      </c>
      <c r="G25" t="s">
        <v>195</v>
      </c>
      <c r="H25" t="s">
        <v>114</v>
      </c>
      <c r="I25" t="s">
        <v>196</v>
      </c>
      <c r="J25" t="s">
        <v>197</v>
      </c>
      <c r="K25">
        <v>29</v>
      </c>
      <c r="L25" s="2" t="s">
        <v>226</v>
      </c>
    </row>
    <row r="26" spans="1:13">
      <c r="A26">
        <v>2410</v>
      </c>
      <c r="B26" t="s">
        <v>198</v>
      </c>
      <c r="C26" t="s">
        <v>110</v>
      </c>
      <c r="D26">
        <v>42431099</v>
      </c>
      <c r="E26" t="s">
        <v>180</v>
      </c>
      <c r="F26" t="s">
        <v>199</v>
      </c>
      <c r="G26" t="s">
        <v>113</v>
      </c>
      <c r="H26" t="s">
        <v>114</v>
      </c>
      <c r="I26" t="s">
        <v>120</v>
      </c>
      <c r="J26" t="s">
        <v>200</v>
      </c>
      <c r="K26">
        <v>32</v>
      </c>
      <c r="L26" s="2" t="s">
        <v>226</v>
      </c>
    </row>
    <row r="27" spans="1:13">
      <c r="A27">
        <v>2588</v>
      </c>
      <c r="B27" t="s">
        <v>186</v>
      </c>
      <c r="C27" t="s">
        <v>110</v>
      </c>
      <c r="D27">
        <v>530133347</v>
      </c>
      <c r="E27" t="s">
        <v>201</v>
      </c>
      <c r="F27" t="s">
        <v>202</v>
      </c>
      <c r="G27" t="s">
        <v>113</v>
      </c>
      <c r="H27" t="s">
        <v>114</v>
      </c>
      <c r="I27" t="s">
        <v>120</v>
      </c>
      <c r="J27" t="s">
        <v>203</v>
      </c>
      <c r="K27">
        <v>33</v>
      </c>
      <c r="L27" s="2" t="s">
        <v>226</v>
      </c>
    </row>
    <row r="28" spans="1:13">
      <c r="A28">
        <v>1556</v>
      </c>
      <c r="B28" t="s">
        <v>130</v>
      </c>
      <c r="C28" t="s">
        <v>110</v>
      </c>
      <c r="D28">
        <v>527137215</v>
      </c>
      <c r="E28" t="s">
        <v>193</v>
      </c>
      <c r="F28" t="s">
        <v>204</v>
      </c>
      <c r="G28" t="s">
        <v>113</v>
      </c>
      <c r="H28" t="s">
        <v>114</v>
      </c>
      <c r="I28" t="s">
        <v>133</v>
      </c>
      <c r="J28" t="s">
        <v>205</v>
      </c>
      <c r="K28">
        <v>33</v>
      </c>
      <c r="L28" s="2" t="s">
        <v>226</v>
      </c>
    </row>
    <row r="29" spans="1:13">
      <c r="A29">
        <v>1993</v>
      </c>
      <c r="B29" t="s">
        <v>179</v>
      </c>
      <c r="C29" t="s">
        <v>110</v>
      </c>
      <c r="D29">
        <v>48667200</v>
      </c>
      <c r="E29" t="s">
        <v>206</v>
      </c>
      <c r="F29" t="s">
        <v>145</v>
      </c>
      <c r="G29" t="s">
        <v>113</v>
      </c>
      <c r="H29" t="s">
        <v>114</v>
      </c>
      <c r="I29" t="s">
        <v>120</v>
      </c>
      <c r="J29" t="s">
        <v>207</v>
      </c>
      <c r="K29">
        <v>34</v>
      </c>
      <c r="L29" s="2" t="s">
        <v>226</v>
      </c>
    </row>
    <row r="30" spans="1:13">
      <c r="A30">
        <v>2627</v>
      </c>
      <c r="B30" t="s">
        <v>172</v>
      </c>
      <c r="C30" t="s">
        <v>110</v>
      </c>
      <c r="D30">
        <v>44316405</v>
      </c>
      <c r="E30" t="s">
        <v>208</v>
      </c>
      <c r="F30" t="s">
        <v>209</v>
      </c>
      <c r="G30" t="s">
        <v>113</v>
      </c>
      <c r="H30" t="s">
        <v>114</v>
      </c>
      <c r="I30" t="s">
        <v>120</v>
      </c>
      <c r="J30" t="s">
        <v>210</v>
      </c>
      <c r="K30">
        <v>35</v>
      </c>
      <c r="L30" s="2" t="s">
        <v>226</v>
      </c>
    </row>
    <row r="31" spans="1:13">
      <c r="A31">
        <v>2588</v>
      </c>
      <c r="B31" t="s">
        <v>186</v>
      </c>
      <c r="C31" t="s">
        <v>110</v>
      </c>
      <c r="D31">
        <v>519361363</v>
      </c>
      <c r="E31" t="s">
        <v>211</v>
      </c>
      <c r="F31" t="s">
        <v>212</v>
      </c>
      <c r="G31" t="s">
        <v>113</v>
      </c>
      <c r="H31" t="s">
        <v>114</v>
      </c>
      <c r="I31" t="s">
        <v>124</v>
      </c>
      <c r="J31" t="s">
        <v>213</v>
      </c>
      <c r="K31">
        <v>35</v>
      </c>
      <c r="L31" s="2" t="s">
        <v>226</v>
      </c>
    </row>
    <row r="32" spans="1:13">
      <c r="A32">
        <v>1811</v>
      </c>
      <c r="B32" t="s">
        <v>107</v>
      </c>
      <c r="C32" t="s">
        <v>110</v>
      </c>
      <c r="D32">
        <v>49593305</v>
      </c>
      <c r="E32" t="s">
        <v>214</v>
      </c>
      <c r="F32" t="s">
        <v>215</v>
      </c>
      <c r="G32" t="s">
        <v>113</v>
      </c>
      <c r="H32" t="s">
        <v>114</v>
      </c>
      <c r="I32" t="s">
        <v>133</v>
      </c>
      <c r="J32" t="s">
        <v>216</v>
      </c>
      <c r="K32">
        <v>38</v>
      </c>
      <c r="L32" s="2" t="s">
        <v>226</v>
      </c>
      <c r="M32" s="78"/>
    </row>
    <row r="33" spans="1:13">
      <c r="A33">
        <v>2410</v>
      </c>
      <c r="B33" t="s">
        <v>198</v>
      </c>
      <c r="C33" t="s">
        <v>110</v>
      </c>
      <c r="D33">
        <v>536579365</v>
      </c>
      <c r="E33" t="s">
        <v>217</v>
      </c>
      <c r="F33" t="s">
        <v>218</v>
      </c>
      <c r="G33" t="s">
        <v>195</v>
      </c>
      <c r="H33" t="s">
        <v>114</v>
      </c>
      <c r="I33" t="s">
        <v>219</v>
      </c>
      <c r="J33" t="s">
        <v>220</v>
      </c>
      <c r="K33">
        <v>39</v>
      </c>
      <c r="L33" s="2" t="s">
        <v>226</v>
      </c>
    </row>
    <row r="34" spans="1:13">
      <c r="A34">
        <v>1557</v>
      </c>
      <c r="B34" t="s">
        <v>147</v>
      </c>
      <c r="C34" t="s">
        <v>110</v>
      </c>
      <c r="D34">
        <v>511571310</v>
      </c>
      <c r="E34" t="s">
        <v>221</v>
      </c>
      <c r="F34" t="s">
        <v>136</v>
      </c>
      <c r="G34" t="s">
        <v>113</v>
      </c>
      <c r="H34" t="s">
        <v>114</v>
      </c>
      <c r="I34" t="s">
        <v>133</v>
      </c>
      <c r="J34" t="s">
        <v>222</v>
      </c>
      <c r="K34">
        <v>44</v>
      </c>
      <c r="L34" s="2" t="s">
        <v>226</v>
      </c>
    </row>
    <row r="35" spans="1:13">
      <c r="A35">
        <v>2148</v>
      </c>
      <c r="B35" t="s">
        <v>126</v>
      </c>
      <c r="C35" t="s">
        <v>110</v>
      </c>
      <c r="D35">
        <v>43538399</v>
      </c>
      <c r="E35" t="s">
        <v>223</v>
      </c>
      <c r="F35" t="s">
        <v>224</v>
      </c>
      <c r="G35" t="s">
        <v>113</v>
      </c>
      <c r="H35" t="s">
        <v>114</v>
      </c>
      <c r="I35" t="s">
        <v>124</v>
      </c>
      <c r="J35" t="s">
        <v>225</v>
      </c>
      <c r="K35">
        <v>49</v>
      </c>
      <c r="L35" s="2" t="s">
        <v>226</v>
      </c>
      <c r="M35" s="51"/>
    </row>
    <row r="36" spans="1:13">
      <c r="A36">
        <v>1282</v>
      </c>
      <c r="B36" t="s">
        <v>227</v>
      </c>
      <c r="C36" t="s">
        <v>110</v>
      </c>
      <c r="D36">
        <v>538142215</v>
      </c>
      <c r="E36" t="s">
        <v>228</v>
      </c>
      <c r="F36" t="s">
        <v>191</v>
      </c>
      <c r="G36" t="s">
        <v>113</v>
      </c>
      <c r="H36" t="s">
        <v>114</v>
      </c>
      <c r="I36" t="s">
        <v>120</v>
      </c>
      <c r="J36" t="s">
        <v>229</v>
      </c>
      <c r="K36">
        <v>19</v>
      </c>
      <c r="L36" s="2" t="s">
        <v>254</v>
      </c>
    </row>
    <row r="37" spans="1:13">
      <c r="A37">
        <v>2299</v>
      </c>
      <c r="B37" t="s">
        <v>230</v>
      </c>
      <c r="C37" t="s">
        <v>110</v>
      </c>
      <c r="D37">
        <v>535314268</v>
      </c>
      <c r="E37" t="s">
        <v>231</v>
      </c>
      <c r="F37" t="s">
        <v>119</v>
      </c>
      <c r="G37" t="s">
        <v>113</v>
      </c>
      <c r="H37" t="s">
        <v>114</v>
      </c>
      <c r="I37" t="s">
        <v>120</v>
      </c>
      <c r="J37" t="s">
        <v>232</v>
      </c>
      <c r="K37">
        <v>19</v>
      </c>
      <c r="L37" s="2" t="s">
        <v>254</v>
      </c>
    </row>
    <row r="38" spans="1:13">
      <c r="A38">
        <v>1354</v>
      </c>
      <c r="B38" t="s">
        <v>117</v>
      </c>
      <c r="C38" t="s">
        <v>110</v>
      </c>
      <c r="D38">
        <v>523524278</v>
      </c>
      <c r="E38" t="s">
        <v>233</v>
      </c>
      <c r="F38" t="s">
        <v>234</v>
      </c>
      <c r="G38" t="s">
        <v>113</v>
      </c>
      <c r="H38" t="s">
        <v>114</v>
      </c>
      <c r="I38" t="s">
        <v>133</v>
      </c>
      <c r="J38" t="s">
        <v>235</v>
      </c>
      <c r="K38">
        <v>22</v>
      </c>
      <c r="L38" s="2" t="s">
        <v>254</v>
      </c>
    </row>
    <row r="39" spans="1:13">
      <c r="A39">
        <v>2299</v>
      </c>
      <c r="B39" t="s">
        <v>230</v>
      </c>
      <c r="C39" t="s">
        <v>110</v>
      </c>
      <c r="D39">
        <v>519767167</v>
      </c>
      <c r="E39" t="s">
        <v>236</v>
      </c>
      <c r="F39" t="s">
        <v>237</v>
      </c>
      <c r="G39" t="s">
        <v>113</v>
      </c>
      <c r="H39" t="s">
        <v>114</v>
      </c>
      <c r="I39" t="s">
        <v>120</v>
      </c>
      <c r="J39" t="s">
        <v>238</v>
      </c>
      <c r="K39">
        <v>30</v>
      </c>
      <c r="L39" s="2" t="s">
        <v>254</v>
      </c>
    </row>
    <row r="40" spans="1:13">
      <c r="A40">
        <v>1354</v>
      </c>
      <c r="B40" t="s">
        <v>117</v>
      </c>
      <c r="C40" t="s">
        <v>110</v>
      </c>
      <c r="D40">
        <v>46772332</v>
      </c>
      <c r="E40" t="s">
        <v>239</v>
      </c>
      <c r="F40" t="s">
        <v>224</v>
      </c>
      <c r="G40" t="s">
        <v>113</v>
      </c>
      <c r="H40" t="s">
        <v>114</v>
      </c>
      <c r="I40" t="s">
        <v>124</v>
      </c>
      <c r="J40" t="s">
        <v>240</v>
      </c>
      <c r="K40">
        <v>32</v>
      </c>
      <c r="L40" s="2" t="s">
        <v>254</v>
      </c>
      <c r="M40" s="51"/>
    </row>
    <row r="41" spans="1:13">
      <c r="A41">
        <v>1811</v>
      </c>
      <c r="B41" t="s">
        <v>107</v>
      </c>
      <c r="C41" t="s">
        <v>110</v>
      </c>
      <c r="D41">
        <v>48965282</v>
      </c>
      <c r="E41" t="s">
        <v>241</v>
      </c>
      <c r="F41" t="s">
        <v>242</v>
      </c>
      <c r="G41" t="s">
        <v>113</v>
      </c>
      <c r="H41" t="s">
        <v>114</v>
      </c>
      <c r="I41" t="s">
        <v>120</v>
      </c>
      <c r="J41" t="s">
        <v>243</v>
      </c>
      <c r="K41">
        <v>34</v>
      </c>
      <c r="L41" s="2" t="s">
        <v>254</v>
      </c>
    </row>
    <row r="42" spans="1:13">
      <c r="A42">
        <v>1811</v>
      </c>
      <c r="B42" t="s">
        <v>107</v>
      </c>
      <c r="C42" t="s">
        <v>110</v>
      </c>
      <c r="D42">
        <v>46591279</v>
      </c>
      <c r="E42" t="s">
        <v>244</v>
      </c>
      <c r="F42" t="s">
        <v>245</v>
      </c>
      <c r="G42" t="s">
        <v>113</v>
      </c>
      <c r="H42" t="s">
        <v>114</v>
      </c>
      <c r="I42" t="s">
        <v>133</v>
      </c>
      <c r="J42" t="s">
        <v>246</v>
      </c>
      <c r="K42">
        <v>41</v>
      </c>
      <c r="L42" s="2" t="s">
        <v>254</v>
      </c>
    </row>
    <row r="43" spans="1:13">
      <c r="A43">
        <v>1811</v>
      </c>
      <c r="B43" t="s">
        <v>107</v>
      </c>
      <c r="C43" t="s">
        <v>110</v>
      </c>
      <c r="D43">
        <v>516769330</v>
      </c>
      <c r="E43" t="s">
        <v>247</v>
      </c>
      <c r="F43" t="s">
        <v>132</v>
      </c>
      <c r="G43" t="s">
        <v>113</v>
      </c>
      <c r="H43" t="s">
        <v>114</v>
      </c>
      <c r="I43" t="s">
        <v>133</v>
      </c>
      <c r="J43" t="s">
        <v>248</v>
      </c>
      <c r="K43">
        <v>43</v>
      </c>
      <c r="L43" s="2" t="s">
        <v>254</v>
      </c>
    </row>
    <row r="44" spans="1:13">
      <c r="A44">
        <v>1354</v>
      </c>
      <c r="B44" t="s">
        <v>117</v>
      </c>
      <c r="C44" t="s">
        <v>110</v>
      </c>
      <c r="D44">
        <v>41468366</v>
      </c>
      <c r="E44" t="s">
        <v>249</v>
      </c>
      <c r="F44" t="s">
        <v>119</v>
      </c>
      <c r="G44" t="s">
        <v>113</v>
      </c>
      <c r="H44" t="s">
        <v>114</v>
      </c>
      <c r="I44" t="s">
        <v>120</v>
      </c>
      <c r="J44" t="s">
        <v>250</v>
      </c>
      <c r="K44">
        <v>46</v>
      </c>
      <c r="L44" s="2" t="s">
        <v>254</v>
      </c>
    </row>
    <row r="45" spans="1:13">
      <c r="A45">
        <v>1811</v>
      </c>
      <c r="B45" t="s">
        <v>107</v>
      </c>
      <c r="C45" t="s">
        <v>110</v>
      </c>
      <c r="D45">
        <v>41694333</v>
      </c>
      <c r="E45" t="s">
        <v>251</v>
      </c>
      <c r="F45" t="s">
        <v>252</v>
      </c>
      <c r="G45" t="s">
        <v>113</v>
      </c>
      <c r="H45" t="s">
        <v>114</v>
      </c>
      <c r="I45" t="s">
        <v>115</v>
      </c>
      <c r="J45" t="s">
        <v>253</v>
      </c>
      <c r="K45">
        <v>46</v>
      </c>
      <c r="L45" s="2" t="s">
        <v>254</v>
      </c>
    </row>
    <row r="46" spans="1:13">
      <c r="A46">
        <v>1437</v>
      </c>
      <c r="B46" t="s">
        <v>255</v>
      </c>
      <c r="C46" t="s">
        <v>110</v>
      </c>
      <c r="D46">
        <v>521701151</v>
      </c>
      <c r="E46" t="s">
        <v>256</v>
      </c>
      <c r="F46" t="s">
        <v>257</v>
      </c>
      <c r="G46" t="s">
        <v>113</v>
      </c>
      <c r="H46" t="s">
        <v>114</v>
      </c>
      <c r="I46" t="s">
        <v>258</v>
      </c>
      <c r="J46" t="s">
        <v>259</v>
      </c>
      <c r="K46">
        <v>26</v>
      </c>
      <c r="L46" s="2" t="s">
        <v>226</v>
      </c>
    </row>
    <row r="47" spans="1:13">
      <c r="A47">
        <v>1437</v>
      </c>
      <c r="B47" t="s">
        <v>255</v>
      </c>
      <c r="C47" t="s">
        <v>110</v>
      </c>
      <c r="D47">
        <v>272229</v>
      </c>
      <c r="E47" t="s">
        <v>260</v>
      </c>
      <c r="F47" t="s">
        <v>119</v>
      </c>
      <c r="G47" t="s">
        <v>113</v>
      </c>
      <c r="H47" t="s">
        <v>114</v>
      </c>
      <c r="I47" t="s">
        <v>120</v>
      </c>
      <c r="J47" t="s">
        <v>261</v>
      </c>
      <c r="K47">
        <v>31</v>
      </c>
      <c r="L47" s="2" t="s">
        <v>226</v>
      </c>
    </row>
    <row r="48" spans="1:13">
      <c r="A48">
        <v>1437</v>
      </c>
      <c r="B48" t="s">
        <v>255</v>
      </c>
      <c r="C48" t="s">
        <v>110</v>
      </c>
      <c r="D48">
        <v>49899159</v>
      </c>
      <c r="E48" t="s">
        <v>256</v>
      </c>
      <c r="F48" t="s">
        <v>262</v>
      </c>
      <c r="G48" t="s">
        <v>113</v>
      </c>
      <c r="H48" t="s">
        <v>114</v>
      </c>
      <c r="I48" t="s">
        <v>133</v>
      </c>
      <c r="J48" t="s">
        <v>263</v>
      </c>
      <c r="K48">
        <v>39</v>
      </c>
      <c r="L48" s="2" t="s">
        <v>226</v>
      </c>
    </row>
    <row r="49" spans="1:12">
      <c r="A49">
        <v>2410</v>
      </c>
      <c r="B49" t="s">
        <v>198</v>
      </c>
      <c r="C49" t="s">
        <v>110</v>
      </c>
      <c r="D49" s="113">
        <v>533608301</v>
      </c>
      <c r="E49" s="2" t="s">
        <v>265</v>
      </c>
      <c r="F49" s="2" t="s">
        <v>266</v>
      </c>
      <c r="G49" s="2" t="s">
        <v>113</v>
      </c>
      <c r="H49" s="2" t="s">
        <v>114</v>
      </c>
      <c r="I49" t="s">
        <v>133</v>
      </c>
      <c r="J49" s="1">
        <v>30</v>
      </c>
      <c r="K49" s="1">
        <v>30</v>
      </c>
      <c r="L49" s="2" t="s">
        <v>226</v>
      </c>
    </row>
    <row r="50" spans="1:12">
      <c r="E50" s="53"/>
      <c r="F50" s="53"/>
      <c r="G50" s="53"/>
      <c r="H50" s="53"/>
      <c r="I50" s="54"/>
      <c r="J50" s="55"/>
    </row>
    <row r="51" spans="1:1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4" spans="1:1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66" spans="1:14">
      <c r="J66" s="52"/>
    </row>
    <row r="70" spans="1:1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4">
      <c r="J71" s="52"/>
    </row>
    <row r="79" spans="1:14">
      <c r="N79" s="80"/>
    </row>
    <row r="95" spans="10:10">
      <c r="J95" s="52"/>
    </row>
    <row r="97" spans="10:10">
      <c r="J97" s="52"/>
    </row>
    <row r="98" spans="10:10">
      <c r="J98" s="52"/>
    </row>
    <row r="112" spans="10:10">
      <c r="J112" s="52"/>
    </row>
  </sheetData>
  <sortState ref="A2:N78">
    <sortCondition ref="L2:L78"/>
    <sortCondition ref="B2:B78"/>
    <sortCondition ref="E2:E78"/>
  </sortState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Pict="0" macro="[0]!TRI_Extranet">
                <anchor moveWithCells="1">
                  <from>
                    <xdr:col>12</xdr:col>
                    <xdr:colOff>0</xdr:colOff>
                    <xdr:row>5</xdr:row>
                    <xdr:rowOff>99060</xdr:rowOff>
                  </from>
                  <to>
                    <xdr:col>12</xdr:col>
                    <xdr:colOff>1135380</xdr:colOff>
                    <xdr:row>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Button 2">
              <controlPr defaultSize="0" print="0" autoFill="0" autoPict="0" macro="[0]!Réinit_totale">
                <anchor moveWithCells="1">
                  <from>
                    <xdr:col>12</xdr:col>
                    <xdr:colOff>22860</xdr:colOff>
                    <xdr:row>3</xdr:row>
                    <xdr:rowOff>137160</xdr:rowOff>
                  </from>
                  <to>
                    <xdr:col>12</xdr:col>
                    <xdr:colOff>1135380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Button 3">
              <controlPr defaultSize="0" print="0" autoFill="0" autoPict="0" macro="[0]!Extranet_màj">
                <anchor moveWithCells="1">
                  <from>
                    <xdr:col>12</xdr:col>
                    <xdr:colOff>0</xdr:colOff>
                    <xdr:row>7</xdr:row>
                    <xdr:rowOff>99060</xdr:rowOff>
                  </from>
                  <to>
                    <xdr:col>12</xdr:col>
                    <xdr:colOff>1135380</xdr:colOff>
                    <xdr:row>9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 filterMode="1"/>
  <dimension ref="A1:Z140"/>
  <sheetViews>
    <sheetView zoomScale="85" zoomScaleNormal="85" workbookViewId="0">
      <pane ySplit="4" topLeftCell="A5" activePane="bottomLeft" state="frozen"/>
      <selection pane="bottomLeft"/>
    </sheetView>
  </sheetViews>
  <sheetFormatPr baseColWidth="10" defaultColWidth="10.33203125" defaultRowHeight="13.2"/>
  <cols>
    <col min="1" max="1" width="9.6640625" style="37" bestFit="1" customWidth="1"/>
    <col min="2" max="2" width="5.6640625" style="37" customWidth="1"/>
    <col min="3" max="3" width="8.44140625" style="37" bestFit="1" customWidth="1"/>
    <col min="4" max="4" width="34.33203125" style="37" bestFit="1" customWidth="1"/>
    <col min="5" max="5" width="14.33203125" style="37" bestFit="1" customWidth="1"/>
    <col min="6" max="6" width="11.33203125" style="37" bestFit="1" customWidth="1"/>
    <col min="7" max="7" width="5.6640625" style="37" bestFit="1" customWidth="1"/>
    <col min="8" max="8" width="15" style="37" bestFit="1" customWidth="1"/>
    <col min="9" max="9" width="41.44140625" style="37" bestFit="1" customWidth="1"/>
    <col min="10" max="10" width="10" style="37" bestFit="1" customWidth="1"/>
    <col min="11" max="11" width="10" style="37" customWidth="1"/>
    <col min="12" max="12" width="5.44140625" style="37" bestFit="1" customWidth="1"/>
    <col min="13" max="13" width="6.5546875" style="37" bestFit="1" customWidth="1"/>
    <col min="14" max="14" width="31.5546875" style="37" customWidth="1"/>
    <col min="15" max="15" width="5.6640625" style="37" customWidth="1"/>
    <col min="16" max="16" width="14" style="37" bestFit="1" customWidth="1"/>
    <col min="17" max="17" width="9.6640625" style="37" bestFit="1" customWidth="1"/>
    <col min="18" max="18" width="16.44140625" style="37" customWidth="1"/>
    <col min="19" max="19" width="16.5546875" style="37" customWidth="1"/>
    <col min="20" max="20" width="13.33203125" style="37" customWidth="1"/>
    <col min="21" max="21" width="10.33203125" style="37"/>
    <col min="22" max="22" width="11.6640625" style="37" bestFit="1" customWidth="1"/>
    <col min="23" max="23" width="4.33203125" style="37" customWidth="1"/>
    <col min="24" max="24" width="13.5546875" style="37" bestFit="1" customWidth="1"/>
    <col min="25" max="25" width="9.6640625" style="37" bestFit="1" customWidth="1"/>
    <col min="26" max="16384" width="10.33203125" style="37"/>
  </cols>
  <sheetData>
    <row r="1" spans="1:25" ht="13.8" thickBot="1">
      <c r="N1" s="76"/>
      <c r="P1" s="77"/>
      <c r="S1" s="79"/>
      <c r="U1" s="81" t="s">
        <v>102</v>
      </c>
    </row>
    <row r="2" spans="1:25" ht="40.5" customHeight="1" thickBot="1">
      <c r="C2" s="105" t="s">
        <v>264</v>
      </c>
      <c r="D2" s="106"/>
      <c r="E2" s="106"/>
      <c r="F2" s="106"/>
      <c r="G2" s="106"/>
      <c r="H2" s="106"/>
      <c r="I2" s="106"/>
      <c r="J2" s="106"/>
      <c r="K2" s="106"/>
      <c r="L2" s="106"/>
      <c r="M2" s="107"/>
      <c r="U2" s="82">
        <v>97</v>
      </c>
    </row>
    <row r="3" spans="1:25">
      <c r="P3" s="38" t="s">
        <v>26</v>
      </c>
      <c r="Q3" s="44">
        <v>0.35416666666666669</v>
      </c>
      <c r="R3" s="39" t="s">
        <v>40</v>
      </c>
      <c r="S3" s="45" t="s">
        <v>101</v>
      </c>
      <c r="T3" s="38" t="s">
        <v>30</v>
      </c>
      <c r="U3" s="40">
        <f ca="1">COUNTIF($K$5:$K$150,"T1")</f>
        <v>38</v>
      </c>
      <c r="V3" s="38" t="s">
        <v>31</v>
      </c>
      <c r="W3" s="40">
        <f ca="1">U3+U4</f>
        <v>48</v>
      </c>
      <c r="X3" s="38" t="s">
        <v>33</v>
      </c>
      <c r="Y3" s="40">
        <f ca="1">IF(W3=0,ROUNDUP(U2/W4,0),ROUNDUP(W3/W4,0))</f>
        <v>16</v>
      </c>
    </row>
    <row r="4" spans="1:25" s="38" customFormat="1">
      <c r="A4" s="47" t="s">
        <v>41</v>
      </c>
      <c r="B4" s="47" t="s">
        <v>27</v>
      </c>
      <c r="C4" s="47" t="s">
        <v>6</v>
      </c>
      <c r="D4" s="47" t="s">
        <v>4</v>
      </c>
      <c r="E4" s="47" t="s">
        <v>12</v>
      </c>
      <c r="F4" s="47" t="s">
        <v>13</v>
      </c>
      <c r="G4" s="47" t="s">
        <v>14</v>
      </c>
      <c r="H4" s="47" t="s">
        <v>19</v>
      </c>
      <c r="I4" s="47" t="s">
        <v>1</v>
      </c>
      <c r="J4" s="47" t="s">
        <v>15</v>
      </c>
      <c r="K4" s="47" t="s">
        <v>18</v>
      </c>
      <c r="L4" s="47" t="s">
        <v>16</v>
      </c>
      <c r="M4" s="47" t="s">
        <v>17</v>
      </c>
      <c r="N4" s="48" t="s">
        <v>20</v>
      </c>
      <c r="O4" s="38" t="s">
        <v>76</v>
      </c>
      <c r="P4" s="38" t="s">
        <v>25</v>
      </c>
      <c r="Q4" s="44">
        <v>5.5555555555555558E-3</v>
      </c>
      <c r="R4" s="38" t="s">
        <v>28</v>
      </c>
      <c r="S4" s="46" t="s">
        <v>109</v>
      </c>
      <c r="T4" s="38" t="s">
        <v>29</v>
      </c>
      <c r="U4" s="40">
        <f ca="1">COUNTIF($K$5:$K$150,"T2")</f>
        <v>10</v>
      </c>
      <c r="V4" s="38" t="s">
        <v>32</v>
      </c>
      <c r="W4" s="104">
        <v>3</v>
      </c>
      <c r="X4" s="38" t="s">
        <v>34</v>
      </c>
      <c r="Y4" s="41">
        <f ca="1">IF(Y3=0,"",Heure_départ+(((Y3-1)*Ecart_parties)))</f>
        <v>0.4375</v>
      </c>
    </row>
    <row r="5" spans="1:25" s="1" customFormat="1">
      <c r="A5" s="42">
        <f ca="1">_xlfn.NUMBERVALUE(INDIRECT("'Format extranet'!J" &amp; ($B5+1)),".")</f>
        <v>8.8000000000000007</v>
      </c>
      <c r="B5" s="43">
        <v>1</v>
      </c>
      <c r="C5" s="83" t="str">
        <f ca="1">INDIRECT("'Format extranet'!G" &amp; ($B5+1))</f>
        <v>M</v>
      </c>
      <c r="D5" s="83" t="str">
        <f ca="1">INDIRECT("'Format extranet'!E" &amp; ($B5+1))</f>
        <v>BLANDIN</v>
      </c>
      <c r="E5" s="83" t="str">
        <f ca="1">INDIRECT("'Format extranet'!F" &amp; ($B5+1))</f>
        <v>Erwan</v>
      </c>
      <c r="F5" s="83">
        <f ca="1">INDIRECT("'Format extranet'!D" &amp; ($B5+1))</f>
        <v>544775100</v>
      </c>
      <c r="G5" s="83" t="str">
        <f ca="1">INDIRECT("'Format extranet'!J" &amp; ($B5+1))</f>
        <v>8.8</v>
      </c>
      <c r="H5" s="83">
        <f ca="1">INDIRECT("'Format extranet'!A" &amp; ($B5+1))</f>
        <v>1522</v>
      </c>
      <c r="I5" s="83" t="str">
        <f ca="1">INDIRECT("'Format extranet'!B" &amp; ($B5+1))</f>
        <v>AIRBUS</v>
      </c>
      <c r="J5" s="83" t="str">
        <f ca="1">INDIRECT("'Format extranet'!C" &amp; ($B5+1))</f>
        <v>EQUIPE1</v>
      </c>
      <c r="K5" s="83" t="str">
        <f ca="1">INDIRECT("'Format extranet'!L" &amp; ($B5+1))</f>
        <v>T1</v>
      </c>
      <c r="L5" s="84">
        <v>1</v>
      </c>
      <c r="M5" s="85">
        <f>IF(ISBLANK(L5),"",VLOOKUP(L5,$P$8:$Q$57,2,TRUE))</f>
        <v>0.35416666666666669</v>
      </c>
      <c r="N5" s="86"/>
      <c r="O5" s="1">
        <f t="shared" ref="O5:O62" si="0">IF(L5="","",COUNTIF($L$5:$L$141,L5))</f>
        <v>3</v>
      </c>
    </row>
    <row r="6" spans="1:25" s="1" customFormat="1">
      <c r="A6" s="42">
        <f ca="1">_xlfn.NUMBERVALUE(INDIRECT("'Format extranet'!J" &amp; ($B6+1)),".")</f>
        <v>15.1</v>
      </c>
      <c r="B6" s="43">
        <v>4</v>
      </c>
      <c r="C6" s="83" t="str">
        <f ca="1">INDIRECT("'Format extranet'!G" &amp; ($B6+1))</f>
        <v>M</v>
      </c>
      <c r="D6" s="83" t="str">
        <f ca="1">INDIRECT("'Format extranet'!E" &amp; ($B6+1))</f>
        <v>EMERIAU</v>
      </c>
      <c r="E6" s="83" t="str">
        <f ca="1">INDIRECT("'Format extranet'!F" &amp; ($B6+1))</f>
        <v>Stéphane</v>
      </c>
      <c r="F6" s="83">
        <f ca="1">INDIRECT("'Format extranet'!D" &amp; ($B6+1))</f>
        <v>523729342</v>
      </c>
      <c r="G6" s="83" t="str">
        <f ca="1">INDIRECT("'Format extranet'!J" &amp; ($B6+1))</f>
        <v>15.1</v>
      </c>
      <c r="H6" s="83">
        <f ca="1">INDIRECT("'Format extranet'!A" &amp; ($B6+1))</f>
        <v>2148</v>
      </c>
      <c r="I6" s="83" t="str">
        <f ca="1">INDIRECT("'Format extranet'!B" &amp; ($B6+1))</f>
        <v>TOTALENERGIES DONGES</v>
      </c>
      <c r="J6" s="83" t="str">
        <f ca="1">INDIRECT("'Format extranet'!C" &amp; ($B6+1))</f>
        <v>EQUIPE1</v>
      </c>
      <c r="K6" s="83" t="str">
        <f ca="1">INDIRECT("'Format extranet'!L" &amp; ($B6+1))</f>
        <v>T1</v>
      </c>
      <c r="L6" s="84">
        <v>1</v>
      </c>
      <c r="M6" s="85">
        <f>IF(ISBLANK(L6),"",VLOOKUP(L6,$P$8:$Q$57,2,TRUE))</f>
        <v>0.35416666666666669</v>
      </c>
      <c r="N6" s="86"/>
      <c r="O6" s="1">
        <f t="shared" si="0"/>
        <v>3</v>
      </c>
    </row>
    <row r="7" spans="1:25" s="1" customFormat="1">
      <c r="A7" s="42">
        <f ca="1">_xlfn.NUMBERVALUE(INDIRECT("'Format extranet'!J" &amp; ($B7+1)),".")</f>
        <v>17.8</v>
      </c>
      <c r="B7" s="43">
        <v>5</v>
      </c>
      <c r="C7" s="83" t="str">
        <f ca="1">INDIRECT("'Format extranet'!G" &amp; ($B7+1))</f>
        <v>M</v>
      </c>
      <c r="D7" s="83" t="str">
        <f ca="1">INDIRECT("'Format extranet'!E" &amp; ($B7+1))</f>
        <v>AUMON</v>
      </c>
      <c r="E7" s="83" t="str">
        <f ca="1">INDIRECT("'Format extranet'!F" &amp; ($B7+1))</f>
        <v>Michel</v>
      </c>
      <c r="F7" s="83">
        <f ca="1">INDIRECT("'Format extranet'!D" &amp; ($B7+1))</f>
        <v>42511289</v>
      </c>
      <c r="G7" s="83" t="str">
        <f ca="1">INDIRECT("'Format extranet'!J" &amp; ($B7+1))</f>
        <v>17.8</v>
      </c>
      <c r="H7" s="83">
        <f ca="1">INDIRECT("'Format extranet'!A" &amp; ($B7+1))</f>
        <v>1556</v>
      </c>
      <c r="I7" s="83" t="str">
        <f ca="1">INDIRECT("'Format extranet'!B" &amp; ($B7+1))</f>
        <v>FAMAT</v>
      </c>
      <c r="J7" s="83" t="str">
        <f ca="1">INDIRECT("'Format extranet'!C" &amp; ($B7+1))</f>
        <v>EQUIPE1</v>
      </c>
      <c r="K7" s="83" t="str">
        <f ca="1">INDIRECT("'Format extranet'!L" &amp; ($B7+1))</f>
        <v>T1</v>
      </c>
      <c r="L7" s="84">
        <v>1</v>
      </c>
      <c r="M7" s="85">
        <f>IF(ISBLANK(L7),"",VLOOKUP(L7,$P$8:$Q$57,2,TRUE))</f>
        <v>0.35416666666666669</v>
      </c>
      <c r="N7" s="86"/>
      <c r="O7" s="1">
        <f t="shared" si="0"/>
        <v>3</v>
      </c>
      <c r="P7" s="6" t="s">
        <v>11</v>
      </c>
      <c r="Q7" s="6" t="s">
        <v>17</v>
      </c>
    </row>
    <row r="8" spans="1:25" s="1" customFormat="1">
      <c r="A8" s="42">
        <f ca="1">_xlfn.NUMBERVALUE(INDIRECT("'Format extranet'!J" &amp; ($B8+1)),".")</f>
        <v>20.2</v>
      </c>
      <c r="B8" s="43">
        <v>7</v>
      </c>
      <c r="C8" s="83" t="str">
        <f ca="1">INDIRECT("'Format extranet'!G" &amp; ($B8+1))</f>
        <v>M</v>
      </c>
      <c r="D8" s="83" t="str">
        <f ca="1">INDIRECT("'Format extranet'!E" &amp; ($B8+1))</f>
        <v>DELALANDE</v>
      </c>
      <c r="E8" s="83" t="str">
        <f ca="1">INDIRECT("'Format extranet'!F" &amp; ($B8+1))</f>
        <v>Eric</v>
      </c>
      <c r="F8" s="83">
        <f ca="1">INDIRECT("'Format extranet'!D" &amp; ($B8+1))</f>
        <v>511990313</v>
      </c>
      <c r="G8" s="83" t="str">
        <f ca="1">INDIRECT("'Format extranet'!J" &amp; ($B8+1))</f>
        <v>20.2</v>
      </c>
      <c r="H8" s="83">
        <f ca="1">INDIRECT("'Format extranet'!A" &amp; ($B8+1))</f>
        <v>2148</v>
      </c>
      <c r="I8" s="83" t="str">
        <f ca="1">INDIRECT("'Format extranet'!B" &amp; ($B8+1))</f>
        <v>TOTALENERGIES DONGES</v>
      </c>
      <c r="J8" s="83" t="str">
        <f ca="1">INDIRECT("'Format extranet'!C" &amp; ($B8+1))</f>
        <v>EQUIPE1</v>
      </c>
      <c r="K8" s="83" t="str">
        <f ca="1">INDIRECT("'Format extranet'!L" &amp; ($B8+1))</f>
        <v>T1</v>
      </c>
      <c r="L8" s="84">
        <v>2</v>
      </c>
      <c r="M8" s="85">
        <f>IF(ISBLANK(L8),"",VLOOKUP(L8,$P$8:$Q$57,2,TRUE))</f>
        <v>0.35972222222222222</v>
      </c>
      <c r="N8" s="87"/>
      <c r="O8" s="1">
        <f t="shared" si="0"/>
        <v>3</v>
      </c>
      <c r="P8" s="1">
        <v>1</v>
      </c>
      <c r="Q8" s="4">
        <f>Heure_départ</f>
        <v>0.35416666666666669</v>
      </c>
    </row>
    <row r="9" spans="1:25" s="1" customFormat="1">
      <c r="A9" s="42">
        <f ca="1">_xlfn.NUMBERVALUE(INDIRECT("'Format extranet'!J" &amp; ($B9+1)),".")</f>
        <v>28</v>
      </c>
      <c r="B9" s="43">
        <v>20</v>
      </c>
      <c r="C9" s="83" t="str">
        <f ca="1">INDIRECT("'Format extranet'!G" &amp; ($B9+1))</f>
        <v>M</v>
      </c>
      <c r="D9" s="83" t="str">
        <f ca="1">INDIRECT("'Format extranet'!E" &amp; ($B9+1))</f>
        <v>LEFEUVRE</v>
      </c>
      <c r="E9" s="83" t="str">
        <f ca="1">INDIRECT("'Format extranet'!F" &amp; ($B9+1))</f>
        <v>Alexis</v>
      </c>
      <c r="F9" s="83">
        <f ca="1">INDIRECT("'Format extranet'!D" &amp; ($B9+1))</f>
        <v>519634283</v>
      </c>
      <c r="G9" s="83" t="str">
        <f ca="1">INDIRECT("'Format extranet'!J" &amp; ($B9+1))</f>
        <v>28.0</v>
      </c>
      <c r="H9" s="83">
        <f ca="1">INDIRECT("'Format extranet'!A" &amp; ($B9+1))</f>
        <v>1993</v>
      </c>
      <c r="I9" s="83" t="str">
        <f ca="1">INDIRECT("'Format extranet'!B" &amp; ($B9+1))</f>
        <v>COSTA</v>
      </c>
      <c r="J9" s="83" t="str">
        <f ca="1">INDIRECT("'Format extranet'!C" &amp; ($B9+1))</f>
        <v>EQUIPE1</v>
      </c>
      <c r="K9" s="83" t="str">
        <f ca="1">INDIRECT("'Format extranet'!L" &amp; ($B9+1))</f>
        <v>T1</v>
      </c>
      <c r="L9" s="88">
        <v>2</v>
      </c>
      <c r="M9" s="89">
        <f>IF(ISBLANK(L9),"",VLOOKUP(L9,$P$8:$Q$57,2,TRUE))</f>
        <v>0.35972222222222222</v>
      </c>
      <c r="N9" s="90"/>
      <c r="O9" s="1">
        <f t="shared" si="0"/>
        <v>3</v>
      </c>
      <c r="P9" s="1">
        <v>2</v>
      </c>
      <c r="Q9" s="4">
        <f t="shared" ref="Q9:Q40" si="1">Q8+Ecart_parties</f>
        <v>0.35972222222222222</v>
      </c>
    </row>
    <row r="10" spans="1:25" s="1" customFormat="1">
      <c r="A10" s="42">
        <f ca="1">_xlfn.NUMBERVALUE(INDIRECT("'Format extranet'!J" &amp; ($B10+1)),".")</f>
        <v>29.6</v>
      </c>
      <c r="B10" s="43">
        <v>38</v>
      </c>
      <c r="C10" s="83" t="str">
        <f ca="1">INDIRECT("'Format extranet'!G" &amp; ($B10+1))</f>
        <v>M</v>
      </c>
      <c r="D10" s="83" t="str">
        <f ca="1">INDIRECT("'Format extranet'!E" &amp; ($B10+1))</f>
        <v>BARROIS</v>
      </c>
      <c r="E10" s="83" t="str">
        <f ca="1">INDIRECT("'Format extranet'!F" &amp; ($B10+1))</f>
        <v>Nicolas</v>
      </c>
      <c r="F10" s="83">
        <f ca="1">INDIRECT("'Format extranet'!D" &amp; ($B10+1))</f>
        <v>519767167</v>
      </c>
      <c r="G10" s="83" t="str">
        <f ca="1">INDIRECT("'Format extranet'!J" &amp; ($B10+1))</f>
        <v>29.6</v>
      </c>
      <c r="H10" s="83">
        <f ca="1">INDIRECT("'Format extranet'!A" &amp; ($B10+1))</f>
        <v>2299</v>
      </c>
      <c r="I10" s="83" t="str">
        <f ca="1">INDIRECT("'Format extranet'!B" &amp; ($B10+1))</f>
        <v>CHEMINOT NANTES</v>
      </c>
      <c r="J10" s="83" t="str">
        <f ca="1">INDIRECT("'Format extranet'!C" &amp; ($B10+1))</f>
        <v>EQUIPE1</v>
      </c>
      <c r="K10" s="83" t="str">
        <f ca="1">INDIRECT("'Format extranet'!L" &amp; ($B10+1))</f>
        <v>T2</v>
      </c>
      <c r="L10" s="88">
        <v>2</v>
      </c>
      <c r="M10" s="89">
        <f>IF(ISBLANK(L10),"",VLOOKUP(L10,$P$8:$Q$57,2,TRUE))</f>
        <v>0.35972222222222222</v>
      </c>
      <c r="N10" s="91"/>
      <c r="O10" s="1">
        <f t="shared" si="0"/>
        <v>3</v>
      </c>
      <c r="P10" s="1">
        <v>3</v>
      </c>
      <c r="Q10" s="4">
        <f t="shared" si="1"/>
        <v>0.36527777777777776</v>
      </c>
    </row>
    <row r="11" spans="1:25" s="1" customFormat="1">
      <c r="A11" s="42">
        <f ca="1">_xlfn.NUMBERVALUE(INDIRECT("'Format extranet'!J" &amp; ($B11+1)),".")</f>
        <v>21.2</v>
      </c>
      <c r="B11" s="43">
        <v>8</v>
      </c>
      <c r="C11" s="83" t="str">
        <f ca="1">INDIRECT("'Format extranet'!G" &amp; ($B11+1))</f>
        <v>M</v>
      </c>
      <c r="D11" s="83" t="str">
        <f ca="1">INDIRECT("'Format extranet'!E" &amp; ($B11+1))</f>
        <v>PEYRONNET</v>
      </c>
      <c r="E11" s="83" t="str">
        <f ca="1">INDIRECT("'Format extranet'!F" &amp; ($B11+1))</f>
        <v>Pierre</v>
      </c>
      <c r="F11" s="83">
        <f ca="1">INDIRECT("'Format extranet'!D" &amp; ($B11+1))</f>
        <v>45851319</v>
      </c>
      <c r="G11" s="83" t="str">
        <f ca="1">INDIRECT("'Format extranet'!J" &amp; ($B11+1))</f>
        <v>21.2</v>
      </c>
      <c r="H11" s="83">
        <f ca="1">INDIRECT("'Format extranet'!A" &amp; ($B11+1))</f>
        <v>2148</v>
      </c>
      <c r="I11" s="83" t="str">
        <f ca="1">INDIRECT("'Format extranet'!B" &amp; ($B11+1))</f>
        <v>TOTALENERGIES DONGES</v>
      </c>
      <c r="J11" s="83" t="str">
        <f ca="1">INDIRECT("'Format extranet'!C" &amp; ($B11+1))</f>
        <v>EQUIPE1</v>
      </c>
      <c r="K11" s="83" t="str">
        <f ca="1">INDIRECT("'Format extranet'!L" &amp; ($B11+1))</f>
        <v>T1</v>
      </c>
      <c r="L11" s="84">
        <v>3</v>
      </c>
      <c r="M11" s="85">
        <f>IF(ISBLANK(L11),"",VLOOKUP(L11,$P$8:$Q$57,2,TRUE))</f>
        <v>0.36527777777777776</v>
      </c>
      <c r="N11" s="86"/>
      <c r="O11" s="1">
        <f t="shared" si="0"/>
        <v>3</v>
      </c>
      <c r="P11" s="1">
        <v>4</v>
      </c>
      <c r="Q11" s="4">
        <f t="shared" si="1"/>
        <v>0.37083333333333329</v>
      </c>
    </row>
    <row r="12" spans="1:25" s="1" customFormat="1">
      <c r="A12" s="42">
        <f ca="1">_xlfn.NUMBERVALUE(INDIRECT("'Format extranet'!J" &amp; ($B12+1)),".")</f>
        <v>24</v>
      </c>
      <c r="B12" s="43">
        <v>14</v>
      </c>
      <c r="C12" s="83" t="str">
        <f ca="1">INDIRECT("'Format extranet'!G" &amp; ($B12+1))</f>
        <v>M</v>
      </c>
      <c r="D12" s="83" t="str">
        <f ca="1">INDIRECT("'Format extranet'!E" &amp; ($B12+1))</f>
        <v>PERON</v>
      </c>
      <c r="E12" s="83" t="str">
        <f ca="1">INDIRECT("'Format extranet'!F" &amp; ($B12+1))</f>
        <v>Olivier</v>
      </c>
      <c r="F12" s="83">
        <f ca="1">INDIRECT("'Format extranet'!D" &amp; ($B12+1))</f>
        <v>543195248</v>
      </c>
      <c r="G12" s="83" t="str">
        <f ca="1">INDIRECT("'Format extranet'!J" &amp; ($B12+1))</f>
        <v>24.0</v>
      </c>
      <c r="H12" s="83">
        <f ca="1">INDIRECT("'Format extranet'!A" &amp; ($B12+1))</f>
        <v>1769</v>
      </c>
      <c r="I12" s="83" t="str">
        <f ca="1">INDIRECT("'Format extranet'!B" &amp; ($B12+1))</f>
        <v>2FOPEN-44</v>
      </c>
      <c r="J12" s="83" t="str">
        <f ca="1">INDIRECT("'Format extranet'!C" &amp; ($B12+1))</f>
        <v>EQUIPE1</v>
      </c>
      <c r="K12" s="83" t="str">
        <f ca="1">INDIRECT("'Format extranet'!L" &amp; ($B12+1))</f>
        <v>T1</v>
      </c>
      <c r="L12" s="84">
        <v>3</v>
      </c>
      <c r="M12" s="85">
        <f>IF(ISBLANK(L12),"",VLOOKUP(L12,$P$8:$Q$57,2,TRUE))</f>
        <v>0.36527777777777776</v>
      </c>
      <c r="N12" s="87"/>
      <c r="O12" s="1">
        <f t="shared" si="0"/>
        <v>3</v>
      </c>
      <c r="P12" s="1">
        <v>5</v>
      </c>
      <c r="Q12" s="4">
        <f t="shared" si="1"/>
        <v>0.37638888888888883</v>
      </c>
    </row>
    <row r="13" spans="1:25" s="1" customFormat="1">
      <c r="A13" s="42">
        <f ca="1">_xlfn.NUMBERVALUE(INDIRECT("'Format extranet'!J" &amp; ($B13+1)),".")</f>
        <v>34.4</v>
      </c>
      <c r="B13" s="43">
        <v>28</v>
      </c>
      <c r="C13" s="83" t="str">
        <f ca="1">INDIRECT("'Format extranet'!G" &amp; ($B13+1))</f>
        <v>M</v>
      </c>
      <c r="D13" s="83" t="str">
        <f ca="1">INDIRECT("'Format extranet'!E" &amp; ($B13+1))</f>
        <v>BOYER</v>
      </c>
      <c r="E13" s="83" t="str">
        <f ca="1">INDIRECT("'Format extranet'!F" &amp; ($B13+1))</f>
        <v>Gilles</v>
      </c>
      <c r="F13" s="83">
        <f ca="1">INDIRECT("'Format extranet'!D" &amp; ($B13+1))</f>
        <v>48667200</v>
      </c>
      <c r="G13" s="83" t="str">
        <f ca="1">INDIRECT("'Format extranet'!J" &amp; ($B13+1))</f>
        <v>34.4</v>
      </c>
      <c r="H13" s="83">
        <f ca="1">INDIRECT("'Format extranet'!A" &amp; ($B13+1))</f>
        <v>1993</v>
      </c>
      <c r="I13" s="83" t="str">
        <f ca="1">INDIRECT("'Format extranet'!B" &amp; ($B13+1))</f>
        <v>COSTA</v>
      </c>
      <c r="J13" s="83" t="str">
        <f ca="1">INDIRECT("'Format extranet'!C" &amp; ($B13+1))</f>
        <v>EQUIPE1</v>
      </c>
      <c r="K13" s="83" t="str">
        <f ca="1">INDIRECT("'Format extranet'!L" &amp; ($B13+1))</f>
        <v>T1</v>
      </c>
      <c r="L13" s="88">
        <v>3</v>
      </c>
      <c r="M13" s="89">
        <f>IF(ISBLANK(L13),"",VLOOKUP(L13,$P$8:$Q$57,2,TRUE))</f>
        <v>0.36527777777777776</v>
      </c>
      <c r="N13" s="90"/>
      <c r="O13" s="1">
        <f t="shared" si="0"/>
        <v>3</v>
      </c>
      <c r="P13" s="1">
        <v>6</v>
      </c>
      <c r="Q13" s="4">
        <f t="shared" si="1"/>
        <v>0.38194444444444436</v>
      </c>
    </row>
    <row r="14" spans="1:25" s="1" customFormat="1">
      <c r="A14" s="42">
        <f ca="1">_xlfn.NUMBERVALUE(INDIRECT("'Format extranet'!J" &amp; ($B14+1)),".")</f>
        <v>23.8</v>
      </c>
      <c r="B14" s="43">
        <v>13</v>
      </c>
      <c r="C14" s="83" t="str">
        <f ca="1">INDIRECT("'Format extranet'!G" &amp; ($B14+1))</f>
        <v>M</v>
      </c>
      <c r="D14" s="83" t="str">
        <f ca="1">INDIRECT("'Format extranet'!E" &amp; ($B14+1))</f>
        <v>DESENS DUBOYS</v>
      </c>
      <c r="E14" s="83" t="str">
        <f ca="1">INDIRECT("'Format extranet'!F" &amp; ($B14+1))</f>
        <v>Patrick</v>
      </c>
      <c r="F14" s="83">
        <f ca="1">INDIRECT("'Format extranet'!D" &amp; ($B14+1))</f>
        <v>520380143</v>
      </c>
      <c r="G14" s="83" t="str">
        <f ca="1">INDIRECT("'Format extranet'!J" &amp; ($B14+1))</f>
        <v>23.8</v>
      </c>
      <c r="H14" s="83">
        <f ca="1">INDIRECT("'Format extranet'!A" &amp; ($B14+1))</f>
        <v>1522</v>
      </c>
      <c r="I14" s="83" t="str">
        <f ca="1">INDIRECT("'Format extranet'!B" &amp; ($B14+1))</f>
        <v>AIRBUS</v>
      </c>
      <c r="J14" s="83" t="str">
        <f ca="1">INDIRECT("'Format extranet'!C" &amp; ($B14+1))</f>
        <v>EQUIPE1</v>
      </c>
      <c r="K14" s="83" t="str">
        <f ca="1">INDIRECT("'Format extranet'!L" &amp; ($B14+1))</f>
        <v>T1</v>
      </c>
      <c r="L14" s="84">
        <v>4</v>
      </c>
      <c r="M14" s="85">
        <f>IF(ISBLANK(L14),"",VLOOKUP(L14,$P$8:$Q$57,2,TRUE))</f>
        <v>0.37083333333333329</v>
      </c>
      <c r="N14" s="86"/>
      <c r="O14" s="1">
        <f t="shared" si="0"/>
        <v>3</v>
      </c>
      <c r="P14" s="1">
        <v>7</v>
      </c>
      <c r="Q14" s="4">
        <f t="shared" si="1"/>
        <v>0.3874999999999999</v>
      </c>
    </row>
    <row r="15" spans="1:25" s="1" customFormat="1">
      <c r="A15" s="42">
        <f ca="1">_xlfn.NUMBERVALUE(INDIRECT("'Format extranet'!J" &amp; ($B15+1)),".")</f>
        <v>26.1</v>
      </c>
      <c r="B15" s="43">
        <v>17</v>
      </c>
      <c r="C15" s="83" t="str">
        <f ca="1">INDIRECT("'Format extranet'!G" &amp; ($B15+1))</f>
        <v>M</v>
      </c>
      <c r="D15" s="83" t="str">
        <f ca="1">INDIRECT("'Format extranet'!E" &amp; ($B15+1))</f>
        <v>PAINSECQ</v>
      </c>
      <c r="E15" s="83" t="str">
        <f ca="1">INDIRECT("'Format extranet'!F" &amp; ($B15+1))</f>
        <v>Jean-Pierre</v>
      </c>
      <c r="F15" s="83">
        <f ca="1">INDIRECT("'Format extranet'!D" &amp; ($B15+1))</f>
        <v>515314279</v>
      </c>
      <c r="G15" s="83" t="str">
        <f ca="1">INDIRECT("'Format extranet'!J" &amp; ($B15+1))</f>
        <v>26.1</v>
      </c>
      <c r="H15" s="83">
        <f ca="1">INDIRECT("'Format extranet'!A" &amp; ($B15+1))</f>
        <v>2148</v>
      </c>
      <c r="I15" s="83" t="str">
        <f ca="1">INDIRECT("'Format extranet'!B" &amp; ($B15+1))</f>
        <v>TOTALENERGIES DONGES</v>
      </c>
      <c r="J15" s="83" t="str">
        <f ca="1">INDIRECT("'Format extranet'!C" &amp; ($B15+1))</f>
        <v>EQUIPE1</v>
      </c>
      <c r="K15" s="83" t="str">
        <f ca="1">INDIRECT("'Format extranet'!L" &amp; ($B15+1))</f>
        <v>T1</v>
      </c>
      <c r="L15" s="84">
        <v>4</v>
      </c>
      <c r="M15" s="85">
        <f>IF(ISBLANK(L15),"",VLOOKUP(L15,$P$8:$Q$57,2,TRUE))</f>
        <v>0.37083333333333329</v>
      </c>
      <c r="N15" s="86"/>
      <c r="O15" s="1">
        <f t="shared" si="0"/>
        <v>3</v>
      </c>
      <c r="P15" s="1">
        <v>8</v>
      </c>
      <c r="Q15" s="4">
        <f t="shared" si="1"/>
        <v>0.39305555555555544</v>
      </c>
    </row>
    <row r="16" spans="1:25" s="1" customFormat="1">
      <c r="A16" s="42">
        <f ca="1">_xlfn.NUMBERVALUE(INDIRECT("'Format extranet'!J" &amp; ($B16+1)),".")</f>
        <v>26.6</v>
      </c>
      <c r="B16" s="43">
        <v>18</v>
      </c>
      <c r="C16" s="83" t="str">
        <f ca="1">INDIRECT("'Format extranet'!G" &amp; ($B16+1))</f>
        <v>M</v>
      </c>
      <c r="D16" s="83" t="str">
        <f ca="1">INDIRECT("'Format extranet'!E" &amp; ($B16+1))</f>
        <v>LEVITTE</v>
      </c>
      <c r="E16" s="83" t="str">
        <f ca="1">INDIRECT("'Format extranet'!F" &amp; ($B16+1))</f>
        <v>Jerôme</v>
      </c>
      <c r="F16" s="83">
        <f ca="1">INDIRECT("'Format extranet'!D" &amp; ($B16+1))</f>
        <v>544935179</v>
      </c>
      <c r="G16" s="83" t="str">
        <f ca="1">INDIRECT("'Format extranet'!J" &amp; ($B16+1))</f>
        <v>26.6</v>
      </c>
      <c r="H16" s="83">
        <f ca="1">INDIRECT("'Format extranet'!A" &amp; ($B16+1))</f>
        <v>2627</v>
      </c>
      <c r="I16" s="83" t="str">
        <f ca="1">INDIRECT("'Format extranet'!B" &amp; ($B16+1))</f>
        <v>ORANGE NANTES MKL</v>
      </c>
      <c r="J16" s="83" t="str">
        <f ca="1">INDIRECT("'Format extranet'!C" &amp; ($B16+1))</f>
        <v>EQUIPE1</v>
      </c>
      <c r="K16" s="83" t="str">
        <f ca="1">INDIRECT("'Format extranet'!L" &amp; ($B16+1))</f>
        <v>T1</v>
      </c>
      <c r="L16" s="88">
        <v>4</v>
      </c>
      <c r="M16" s="89">
        <f>IF(ISBLANK(L16),"",VLOOKUP(L16,$P$8:$Q$57,2,TRUE))</f>
        <v>0.37083333333333329</v>
      </c>
      <c r="N16" s="90"/>
      <c r="O16" s="1">
        <f t="shared" si="0"/>
        <v>3</v>
      </c>
      <c r="P16" s="1">
        <v>9</v>
      </c>
      <c r="Q16" s="4">
        <f t="shared" si="1"/>
        <v>0.39861111111111097</v>
      </c>
    </row>
    <row r="17" spans="1:17" s="1" customFormat="1">
      <c r="A17" s="42">
        <f ca="1">_xlfn.NUMBERVALUE(INDIRECT("'Format extranet'!J" &amp; ($B17+1)),".")</f>
        <v>25.6</v>
      </c>
      <c r="B17" s="43">
        <v>45</v>
      </c>
      <c r="C17" s="83" t="str">
        <f ca="1">INDIRECT("'Format extranet'!G" &amp; ($B17+1))</f>
        <v>M</v>
      </c>
      <c r="D17" s="83" t="str">
        <f ca="1">INDIRECT("'Format extranet'!E" &amp; ($B17+1))</f>
        <v>BURATTI</v>
      </c>
      <c r="E17" s="83" t="str">
        <f ca="1">INDIRECT("'Format extranet'!F" &amp; ($B17+1))</f>
        <v>Quentin</v>
      </c>
      <c r="F17" s="83">
        <f ca="1">INDIRECT("'Format extranet'!D" &amp; ($B17+1))</f>
        <v>521701151</v>
      </c>
      <c r="G17" s="83" t="str">
        <f ca="1">INDIRECT("'Format extranet'!J" &amp; ($B17+1))</f>
        <v>25.6</v>
      </c>
      <c r="H17" s="83">
        <f ca="1">INDIRECT("'Format extranet'!A" &amp; ($B17+1))</f>
        <v>1437</v>
      </c>
      <c r="I17" s="83" t="str">
        <f ca="1">INDIRECT("'Format extranet'!B" &amp; ($B17+1))</f>
        <v>ALTRAN ET ALCATEL</v>
      </c>
      <c r="J17" s="83" t="str">
        <f ca="1">INDIRECT("'Format extranet'!C" &amp; ($B17+1))</f>
        <v>EQUIPE1</v>
      </c>
      <c r="K17" s="83" t="str">
        <f ca="1">INDIRECT("'Format extranet'!L" &amp; ($B17+1))</f>
        <v>T1</v>
      </c>
      <c r="L17" s="88">
        <v>5</v>
      </c>
      <c r="M17" s="89">
        <f>IF(ISBLANK(L17),"",VLOOKUP(L17,$P$8:$Q$57,2,TRUE))</f>
        <v>0.37638888888888883</v>
      </c>
      <c r="N17" s="90"/>
      <c r="O17" s="1">
        <f t="shared" si="0"/>
        <v>3</v>
      </c>
      <c r="P17" s="1">
        <v>10</v>
      </c>
      <c r="Q17" s="4">
        <f t="shared" si="1"/>
        <v>0.40416666666666651</v>
      </c>
    </row>
    <row r="18" spans="1:17" s="1" customFormat="1">
      <c r="A18" s="42">
        <f ca="1">_xlfn.NUMBERVALUE(INDIRECT("'Format extranet'!J" &amp; ($B18+1)),".")</f>
        <v>28.3</v>
      </c>
      <c r="B18" s="43">
        <v>21</v>
      </c>
      <c r="C18" s="83" t="str">
        <f ca="1">INDIRECT("'Format extranet'!G" &amp; ($B18+1))</f>
        <v>M</v>
      </c>
      <c r="D18" s="83" t="str">
        <f ca="1">INDIRECT("'Format extranet'!E" &amp; ($B18+1))</f>
        <v>DESVAUX</v>
      </c>
      <c r="E18" s="83" t="str">
        <f ca="1">INDIRECT("'Format extranet'!F" &amp; ($B18+1))</f>
        <v>Elie</v>
      </c>
      <c r="F18" s="83">
        <f ca="1">INDIRECT("'Format extranet'!D" &amp; ($B18+1))</f>
        <v>515313270</v>
      </c>
      <c r="G18" s="83" t="str">
        <f ca="1">INDIRECT("'Format extranet'!J" &amp; ($B18+1))</f>
        <v>28.3</v>
      </c>
      <c r="H18" s="83">
        <f ca="1">INDIRECT("'Format extranet'!A" &amp; ($B18+1))</f>
        <v>2148</v>
      </c>
      <c r="I18" s="83" t="str">
        <f ca="1">INDIRECT("'Format extranet'!B" &amp; ($B18+1))</f>
        <v>TOTALENERGIES DONGES</v>
      </c>
      <c r="J18" s="83" t="str">
        <f ca="1">INDIRECT("'Format extranet'!C" &amp; ($B18+1))</f>
        <v>EQUIPE1</v>
      </c>
      <c r="K18" s="83" t="str">
        <f ca="1">INDIRECT("'Format extranet'!L" &amp; ($B18+1))</f>
        <v>T1</v>
      </c>
      <c r="L18" s="88">
        <v>5</v>
      </c>
      <c r="M18" s="89">
        <f>IF(ISBLANK(L18),"",VLOOKUP(L18,$P$8:$Q$57,2,TRUE))</f>
        <v>0.37638888888888883</v>
      </c>
      <c r="N18" s="90"/>
      <c r="O18" s="1">
        <f t="shared" si="0"/>
        <v>3</v>
      </c>
      <c r="P18" s="1">
        <v>11</v>
      </c>
      <c r="Q18" s="4">
        <f t="shared" si="1"/>
        <v>0.40972222222222204</v>
      </c>
    </row>
    <row r="19" spans="1:17" s="1" customFormat="1">
      <c r="A19" s="42">
        <f ca="1">_xlfn.NUMBERVALUE(INDIRECT("'Format extranet'!J" &amp; ($B19+1)),".")</f>
        <v>34.5</v>
      </c>
      <c r="B19" s="43">
        <v>29</v>
      </c>
      <c r="C19" s="83" t="str">
        <f ca="1">INDIRECT("'Format extranet'!G" &amp; ($B19+1))</f>
        <v>M</v>
      </c>
      <c r="D19" s="83" t="str">
        <f ca="1">INDIRECT("'Format extranet'!E" &amp; ($B19+1))</f>
        <v>COUPU</v>
      </c>
      <c r="E19" s="83" t="str">
        <f ca="1">INDIRECT("'Format extranet'!F" &amp; ($B19+1))</f>
        <v>Lionnel</v>
      </c>
      <c r="F19" s="83">
        <f ca="1">INDIRECT("'Format extranet'!D" &amp; ($B19+1))</f>
        <v>44316405</v>
      </c>
      <c r="G19" s="83" t="str">
        <f ca="1">INDIRECT("'Format extranet'!J" &amp; ($B19+1))</f>
        <v>34.5</v>
      </c>
      <c r="H19" s="83">
        <f ca="1">INDIRECT("'Format extranet'!A" &amp; ($B19+1))</f>
        <v>2627</v>
      </c>
      <c r="I19" s="83" t="str">
        <f ca="1">INDIRECT("'Format extranet'!B" &amp; ($B19+1))</f>
        <v>ORANGE NANTES MKL</v>
      </c>
      <c r="J19" s="83" t="str">
        <f ca="1">INDIRECT("'Format extranet'!C" &amp; ($B19+1))</f>
        <v>EQUIPE1</v>
      </c>
      <c r="K19" s="83" t="str">
        <f ca="1">INDIRECT("'Format extranet'!L" &amp; ($B19+1))</f>
        <v>T1</v>
      </c>
      <c r="L19" s="88">
        <v>5</v>
      </c>
      <c r="M19" s="89">
        <f>IF(ISBLANK(L19),"",VLOOKUP(L19,$P$8:$Q$57,2,TRUE))</f>
        <v>0.37638888888888883</v>
      </c>
      <c r="N19" s="90"/>
      <c r="O19" s="1">
        <f t="shared" si="0"/>
        <v>3</v>
      </c>
      <c r="P19" s="1">
        <v>12</v>
      </c>
      <c r="Q19" s="4">
        <f t="shared" si="1"/>
        <v>0.41527777777777758</v>
      </c>
    </row>
    <row r="20" spans="1:17" s="1" customFormat="1">
      <c r="A20" s="42">
        <f ca="1">_xlfn.NUMBERVALUE(INDIRECT("'Format extranet'!J" &amp; ($B20+1)),".")</f>
        <v>12.7</v>
      </c>
      <c r="B20" s="43">
        <v>2</v>
      </c>
      <c r="C20" s="83" t="str">
        <f ca="1">INDIRECT("'Format extranet'!G" &amp; ($B20+1))</f>
        <v>M</v>
      </c>
      <c r="D20" s="83" t="str">
        <f ca="1">INDIRECT("'Format extranet'!E" &amp; ($B20+1))</f>
        <v>GARREAU</v>
      </c>
      <c r="E20" s="83" t="str">
        <f ca="1">INDIRECT("'Format extranet'!F" &amp; ($B20+1))</f>
        <v>Philippe</v>
      </c>
      <c r="F20" s="83">
        <f ca="1">INDIRECT("'Format extranet'!D" &amp; ($B20+1))</f>
        <v>3841132</v>
      </c>
      <c r="G20" s="83" t="str">
        <f ca="1">INDIRECT("'Format extranet'!J" &amp; ($B20+1))</f>
        <v>12.7</v>
      </c>
      <c r="H20" s="83">
        <f ca="1">INDIRECT("'Format extranet'!A" &amp; ($B20+1))</f>
        <v>1354</v>
      </c>
      <c r="I20" s="83" t="str">
        <f ca="1">INDIRECT("'Format extranet'!B" &amp; ($B20+1))</f>
        <v>ASCAEN</v>
      </c>
      <c r="J20" s="83" t="str">
        <f ca="1">INDIRECT("'Format extranet'!C" &amp; ($B20+1))</f>
        <v>EQUIPE1</v>
      </c>
      <c r="K20" s="83" t="str">
        <f ca="1">INDIRECT("'Format extranet'!L" &amp; ($B20+1))</f>
        <v>T1</v>
      </c>
      <c r="L20" s="84">
        <v>6</v>
      </c>
      <c r="M20" s="85">
        <f>IF(ISBLANK(L20),"",VLOOKUP(L20,$P$8:$Q$57,2,TRUE))</f>
        <v>0.38194444444444436</v>
      </c>
      <c r="N20" s="87"/>
      <c r="O20" s="1">
        <f t="shared" si="0"/>
        <v>3</v>
      </c>
      <c r="P20" s="1">
        <v>13</v>
      </c>
      <c r="Q20" s="4">
        <f t="shared" si="1"/>
        <v>0.42083333333333311</v>
      </c>
    </row>
    <row r="21" spans="1:17" s="1" customFormat="1">
      <c r="A21" s="42">
        <f ca="1">_xlfn.NUMBERVALUE(INDIRECT("'Format extranet'!J" &amp; ($B21+1)),".")</f>
        <v>30.5</v>
      </c>
      <c r="B21" s="43">
        <v>46</v>
      </c>
      <c r="C21" s="83" t="str">
        <f ca="1">INDIRECT("'Format extranet'!G" &amp; ($B21+1))</f>
        <v>M</v>
      </c>
      <c r="D21" s="83" t="str">
        <f ca="1">INDIRECT("'Format extranet'!E" &amp; ($B21+1))</f>
        <v>BOIVINEAU</v>
      </c>
      <c r="E21" s="83" t="str">
        <f ca="1">INDIRECT("'Format extranet'!F" &amp; ($B21+1))</f>
        <v>Philippe</v>
      </c>
      <c r="F21" s="83">
        <f ca="1">INDIRECT("'Format extranet'!D" &amp; ($B21+1))</f>
        <v>272229</v>
      </c>
      <c r="G21" s="83" t="str">
        <f ca="1">INDIRECT("'Format extranet'!J" &amp; ($B21+1))</f>
        <v>30.5</v>
      </c>
      <c r="H21" s="83">
        <f ca="1">INDIRECT("'Format extranet'!A" &amp; ($B21+1))</f>
        <v>1437</v>
      </c>
      <c r="I21" s="83" t="str">
        <f ca="1">INDIRECT("'Format extranet'!B" &amp; ($B21+1))</f>
        <v>ALTRAN ET ALCATEL</v>
      </c>
      <c r="J21" s="83" t="str">
        <f ca="1">INDIRECT("'Format extranet'!C" &amp; ($B21+1))</f>
        <v>EQUIPE1</v>
      </c>
      <c r="K21" s="83" t="str">
        <f ca="1">INDIRECT("'Format extranet'!L" &amp; ($B21+1))</f>
        <v>T1</v>
      </c>
      <c r="L21" s="88">
        <v>6</v>
      </c>
      <c r="M21" s="89">
        <f>IF(ISBLANK(L21),"",VLOOKUP(L21,$P$8:$Q$57,2,TRUE))</f>
        <v>0.38194444444444436</v>
      </c>
      <c r="N21" s="90"/>
      <c r="O21" s="1">
        <f t="shared" si="0"/>
        <v>3</v>
      </c>
      <c r="P21" s="1">
        <v>14</v>
      </c>
      <c r="Q21" s="4">
        <f t="shared" si="1"/>
        <v>0.42638888888888865</v>
      </c>
    </row>
    <row r="22" spans="1:17" s="1" customFormat="1">
      <c r="A22" s="42">
        <f ca="1">_xlfn.NUMBERVALUE(INDIRECT("'Format extranet'!J" &amp; ($B22+1)),".")</f>
        <v>48.5</v>
      </c>
      <c r="B22" s="43">
        <v>34</v>
      </c>
      <c r="C22" s="83" t="str">
        <f ca="1">INDIRECT("'Format extranet'!G" &amp; ($B22+1))</f>
        <v>M</v>
      </c>
      <c r="D22" s="83" t="str">
        <f ca="1">INDIRECT("'Format extranet'!E" &amp; ($B22+1))</f>
        <v>DROLLON</v>
      </c>
      <c r="E22" s="83" t="str">
        <f ca="1">INDIRECT("'Format extranet'!F" &amp; ($B22+1))</f>
        <v>Fabrice</v>
      </c>
      <c r="F22" s="83">
        <f ca="1">INDIRECT("'Format extranet'!D" &amp; ($B22+1))</f>
        <v>43538399</v>
      </c>
      <c r="G22" s="83" t="str">
        <f ca="1">INDIRECT("'Format extranet'!J" &amp; ($B22+1))</f>
        <v>48.5</v>
      </c>
      <c r="H22" s="83">
        <f ca="1">INDIRECT("'Format extranet'!A" &amp; ($B22+1))</f>
        <v>2148</v>
      </c>
      <c r="I22" s="83" t="str">
        <f ca="1">INDIRECT("'Format extranet'!B" &amp; ($B22+1))</f>
        <v>TOTALENERGIES DONGES</v>
      </c>
      <c r="J22" s="83" t="str">
        <f ca="1">INDIRECT("'Format extranet'!C" &amp; ($B22+1))</f>
        <v>EQUIPE1</v>
      </c>
      <c r="K22" s="83" t="str">
        <f ca="1">INDIRECT("'Format extranet'!L" &amp; ($B22+1))</f>
        <v>T1</v>
      </c>
      <c r="L22" s="88">
        <v>6</v>
      </c>
      <c r="M22" s="89">
        <f>IF(ISBLANK(L22),"",VLOOKUP(L22,$P$8:$Q$57,2,TRUE))</f>
        <v>0.38194444444444436</v>
      </c>
      <c r="N22" s="90"/>
      <c r="O22" s="1">
        <f t="shared" si="0"/>
        <v>3</v>
      </c>
      <c r="P22" s="1">
        <v>15</v>
      </c>
      <c r="Q22" s="4">
        <f t="shared" si="1"/>
        <v>0.43194444444444419</v>
      </c>
    </row>
    <row r="23" spans="1:17" s="1" customFormat="1">
      <c r="A23" s="42">
        <f ca="1">_xlfn.NUMBERVALUE(INDIRECT("'Format extranet'!J" &amp; ($B23+1)),".")</f>
        <v>18.100000000000001</v>
      </c>
      <c r="B23" s="43">
        <v>6</v>
      </c>
      <c r="C23" s="83" t="str">
        <f ca="1">INDIRECT("'Format extranet'!G" &amp; ($B23+1))</f>
        <v>M</v>
      </c>
      <c r="D23" s="83" t="str">
        <f ca="1">INDIRECT("'Format extranet'!E" &amp; ($B23+1))</f>
        <v>MULLER</v>
      </c>
      <c r="E23" s="83" t="str">
        <f ca="1">INDIRECT("'Format extranet'!F" &amp; ($B23+1))</f>
        <v>Patrick</v>
      </c>
      <c r="F23" s="83">
        <f ca="1">INDIRECT("'Format extranet'!D" &amp; ($B23+1))</f>
        <v>45926170</v>
      </c>
      <c r="G23" s="83" t="str">
        <f ca="1">INDIRECT("'Format extranet'!J" &amp; ($B23+1))</f>
        <v>18.1</v>
      </c>
      <c r="H23" s="83">
        <f ca="1">INDIRECT("'Format extranet'!A" &amp; ($B23+1))</f>
        <v>1354</v>
      </c>
      <c r="I23" s="83" t="str">
        <f ca="1">INDIRECT("'Format extranet'!B" &amp; ($B23+1))</f>
        <v>ASCAEN</v>
      </c>
      <c r="J23" s="83" t="str">
        <f ca="1">INDIRECT("'Format extranet'!C" &amp; ($B23+1))</f>
        <v>EQUIPE1</v>
      </c>
      <c r="K23" s="83" t="str">
        <f ca="1">INDIRECT("'Format extranet'!L" &amp; ($B23+1))</f>
        <v>T1</v>
      </c>
      <c r="L23" s="84">
        <v>7</v>
      </c>
      <c r="M23" s="85">
        <f>IF(ISBLANK(L23),"",VLOOKUP(L23,$P$8:$Q$57,2,TRUE))</f>
        <v>0.3874999999999999</v>
      </c>
      <c r="N23" s="86"/>
      <c r="O23" s="1">
        <f t="shared" si="0"/>
        <v>3</v>
      </c>
      <c r="P23" s="1">
        <v>16</v>
      </c>
      <c r="Q23" s="4">
        <f t="shared" si="1"/>
        <v>0.43749999999999972</v>
      </c>
    </row>
    <row r="24" spans="1:17" s="1" customFormat="1">
      <c r="A24" s="42">
        <f ca="1">_xlfn.NUMBERVALUE(INDIRECT("'Format extranet'!J" &amp; ($B24+1)),".")</f>
        <v>37.799999999999997</v>
      </c>
      <c r="B24" s="43">
        <v>31</v>
      </c>
      <c r="C24" s="83" t="str">
        <f ca="1">INDIRECT("'Format extranet'!G" &amp; ($B24+1))</f>
        <v>M</v>
      </c>
      <c r="D24" s="83" t="str">
        <f ca="1">INDIRECT("'Format extranet'!E" &amp; ($B24+1))</f>
        <v>LEFEVRE</v>
      </c>
      <c r="E24" s="83" t="str">
        <f ca="1">INDIRECT("'Format extranet'!F" &amp; ($B24+1))</f>
        <v>Gerard Claude</v>
      </c>
      <c r="F24" s="83">
        <f ca="1">INDIRECT("'Format extranet'!D" &amp; ($B24+1))</f>
        <v>49593305</v>
      </c>
      <c r="G24" s="83" t="str">
        <f ca="1">INDIRECT("'Format extranet'!J" &amp; ($B24+1))</f>
        <v>37.8</v>
      </c>
      <c r="H24" s="83">
        <f ca="1">INDIRECT("'Format extranet'!A" &amp; ($B24+1))</f>
        <v>1811</v>
      </c>
      <c r="I24" s="83" t="str">
        <f ca="1">INDIRECT("'Format extranet'!B" &amp; ($B24+1))</f>
        <v>ASMN</v>
      </c>
      <c r="J24" s="83" t="str">
        <f ca="1">INDIRECT("'Format extranet'!C" &amp; ($B24+1))</f>
        <v>EQUIPE1</v>
      </c>
      <c r="K24" s="83" t="str">
        <f ca="1">INDIRECT("'Format extranet'!L" &amp; ($B24+1))</f>
        <v>T1</v>
      </c>
      <c r="L24" s="88">
        <v>7</v>
      </c>
      <c r="M24" s="89">
        <f>IF(ISBLANK(L24),"",VLOOKUP(L24,$P$8:$Q$57,2,TRUE))</f>
        <v>0.3874999999999999</v>
      </c>
      <c r="N24" s="90"/>
      <c r="O24" s="1">
        <f t="shared" si="0"/>
        <v>3</v>
      </c>
      <c r="P24" s="1">
        <v>17</v>
      </c>
      <c r="Q24" s="4">
        <f t="shared" si="1"/>
        <v>0.44305555555555526</v>
      </c>
    </row>
    <row r="25" spans="1:17" s="1" customFormat="1">
      <c r="A25" s="42">
        <f ca="1">_xlfn.NUMBERVALUE(INDIRECT("'Format extranet'!J" &amp; ($B25+1)),".")</f>
        <v>38.6</v>
      </c>
      <c r="B25" s="43">
        <v>47</v>
      </c>
      <c r="C25" s="83" t="str">
        <f ca="1">INDIRECT("'Format extranet'!G" &amp; ($B25+1))</f>
        <v>M</v>
      </c>
      <c r="D25" s="83" t="str">
        <f ca="1">INDIRECT("'Format extranet'!E" &amp; ($B25+1))</f>
        <v>BURATTI</v>
      </c>
      <c r="E25" s="83" t="str">
        <f ca="1">INDIRECT("'Format extranet'!F" &amp; ($B25+1))</f>
        <v>Jean-Jacques</v>
      </c>
      <c r="F25" s="83">
        <f ca="1">INDIRECT("'Format extranet'!D" &amp; ($B25+1))</f>
        <v>49899159</v>
      </c>
      <c r="G25" s="83" t="str">
        <f ca="1">INDIRECT("'Format extranet'!J" &amp; ($B25+1))</f>
        <v>38.6</v>
      </c>
      <c r="H25" s="83">
        <f ca="1">INDIRECT("'Format extranet'!A" &amp; ($B25+1))</f>
        <v>1437</v>
      </c>
      <c r="I25" s="83" t="str">
        <f ca="1">INDIRECT("'Format extranet'!B" &amp; ($B25+1))</f>
        <v>ALTRAN ET ALCATEL</v>
      </c>
      <c r="J25" s="83" t="str">
        <f ca="1">INDIRECT("'Format extranet'!C" &amp; ($B25+1))</f>
        <v>EQUIPE1</v>
      </c>
      <c r="K25" s="83" t="str">
        <f ca="1">INDIRECT("'Format extranet'!L" &amp; ($B25+1))</f>
        <v>T1</v>
      </c>
      <c r="L25" s="88">
        <v>7</v>
      </c>
      <c r="M25" s="89">
        <f>IF(ISBLANK(L25),"",VLOOKUP(L25,$P$8:$Q$57,2,TRUE))</f>
        <v>0.3874999999999999</v>
      </c>
      <c r="N25" s="90"/>
      <c r="O25" s="1">
        <f t="shared" si="0"/>
        <v>3</v>
      </c>
      <c r="P25" s="1">
        <v>18</v>
      </c>
      <c r="Q25" s="4">
        <f t="shared" si="1"/>
        <v>0.44861111111111079</v>
      </c>
    </row>
    <row r="26" spans="1:17" s="1" customFormat="1">
      <c r="A26" s="42">
        <f ca="1">_xlfn.NUMBERVALUE(INDIRECT("'Format extranet'!J" &amp; ($B26+1)),".")</f>
        <v>15</v>
      </c>
      <c r="B26" s="43">
        <v>3</v>
      </c>
      <c r="C26" s="83" t="str">
        <f ca="1">INDIRECT("'Format extranet'!G" &amp; ($B26+1))</f>
        <v>M</v>
      </c>
      <c r="D26" s="83" t="str">
        <f ca="1">INDIRECT("'Format extranet'!E" &amp; ($B26+1))</f>
        <v>GOUSSARD</v>
      </c>
      <c r="E26" s="83" t="str">
        <f ca="1">INDIRECT("'Format extranet'!F" &amp; ($B26+1))</f>
        <v>Anthony</v>
      </c>
      <c r="F26" s="83">
        <f ca="1">INDIRECT("'Format extranet'!D" &amp; ($B26+1))</f>
        <v>543225170</v>
      </c>
      <c r="G26" s="83" t="str">
        <f ca="1">INDIRECT("'Format extranet'!J" &amp; ($B26+1))</f>
        <v>15.0</v>
      </c>
      <c r="H26" s="83">
        <f ca="1">INDIRECT("'Format extranet'!A" &amp; ($B26+1))</f>
        <v>1522</v>
      </c>
      <c r="I26" s="83" t="str">
        <f ca="1">INDIRECT("'Format extranet'!B" &amp; ($B26+1))</f>
        <v>AIRBUS</v>
      </c>
      <c r="J26" s="83" t="str">
        <f ca="1">INDIRECT("'Format extranet'!C" &amp; ($B26+1))</f>
        <v>EQUIPE1</v>
      </c>
      <c r="K26" s="83" t="str">
        <f ca="1">INDIRECT("'Format extranet'!L" &amp; ($B26+1))</f>
        <v>T1</v>
      </c>
      <c r="L26" s="84">
        <v>8</v>
      </c>
      <c r="M26" s="85">
        <f>IF(ISBLANK(L26),"",VLOOKUP(L26,$P$8:$Q$57,2,TRUE))</f>
        <v>0.39305555555555544</v>
      </c>
      <c r="N26" s="87"/>
      <c r="O26" s="1">
        <f t="shared" si="0"/>
        <v>3</v>
      </c>
      <c r="P26" s="1">
        <v>19</v>
      </c>
      <c r="Q26" s="4">
        <f t="shared" si="1"/>
        <v>0.45416666666666633</v>
      </c>
    </row>
    <row r="27" spans="1:17" s="1" customFormat="1">
      <c r="A27" s="42">
        <f ca="1">_xlfn.NUMBERVALUE(INDIRECT("'Format extranet'!J" &amp; ($B27+1)),".")</f>
        <v>23.1</v>
      </c>
      <c r="B27" s="43">
        <v>11</v>
      </c>
      <c r="C27" s="83" t="str">
        <f ca="1">INDIRECT("'Format extranet'!G" &amp; ($B27+1))</f>
        <v>M</v>
      </c>
      <c r="D27" s="83" t="str">
        <f ca="1">INDIRECT("'Format extranet'!E" &amp; ($B27+1))</f>
        <v>SARAMITTO</v>
      </c>
      <c r="E27" s="83" t="str">
        <f ca="1">INDIRECT("'Format extranet'!F" &amp; ($B27+1))</f>
        <v>Laurent</v>
      </c>
      <c r="F27" s="83">
        <f ca="1">INDIRECT("'Format extranet'!D" &amp; ($B27+1))</f>
        <v>510140153</v>
      </c>
      <c r="G27" s="83" t="str">
        <f ca="1">INDIRECT("'Format extranet'!J" &amp; ($B27+1))</f>
        <v>23.1</v>
      </c>
      <c r="H27" s="83">
        <f ca="1">INDIRECT("'Format extranet'!A" &amp; ($B27+1))</f>
        <v>1354</v>
      </c>
      <c r="I27" s="83" t="str">
        <f ca="1">INDIRECT("'Format extranet'!B" &amp; ($B27+1))</f>
        <v>ASCAEN</v>
      </c>
      <c r="J27" s="83" t="str">
        <f ca="1">INDIRECT("'Format extranet'!C" &amp; ($B27+1))</f>
        <v>EQUIPE1</v>
      </c>
      <c r="K27" s="83" t="str">
        <f ca="1">INDIRECT("'Format extranet'!L" &amp; ($B27+1))</f>
        <v>T1</v>
      </c>
      <c r="L27" s="84">
        <v>8</v>
      </c>
      <c r="M27" s="85">
        <f>IF(ISBLANK(L27),"",VLOOKUP(L27,$P$8:$Q$57,2,TRUE))</f>
        <v>0.39305555555555544</v>
      </c>
      <c r="N27" s="87"/>
      <c r="O27" s="1">
        <f t="shared" si="0"/>
        <v>3</v>
      </c>
      <c r="P27" s="1">
        <v>20</v>
      </c>
      <c r="Q27" s="4">
        <f t="shared" si="1"/>
        <v>0.45972222222222187</v>
      </c>
    </row>
    <row r="28" spans="1:17" s="1" customFormat="1">
      <c r="A28" s="42">
        <f ca="1">_xlfn.NUMBERVALUE(INDIRECT("'Format extranet'!J" &amp; ($B28+1)),".")</f>
        <v>30</v>
      </c>
      <c r="B28" s="43">
        <v>48</v>
      </c>
      <c r="C28" s="83" t="str">
        <f ca="1">INDIRECT("'Format extranet'!G" &amp; ($B28+1))</f>
        <v>M</v>
      </c>
      <c r="D28" s="83" t="str">
        <f ca="1">INDIRECT("'Format extranet'!E" &amp; ($B28+1))</f>
        <v>GUYON</v>
      </c>
      <c r="E28" s="83" t="str">
        <f ca="1">INDIRECT("'Format extranet'!F" &amp; ($B28+1))</f>
        <v>Yannick</v>
      </c>
      <c r="F28" s="83">
        <f ca="1">INDIRECT("'Format extranet'!D" &amp; ($B28+1))</f>
        <v>533608301</v>
      </c>
      <c r="G28" s="83">
        <f ca="1">INDIRECT("'Format extranet'!J" &amp; ($B28+1))</f>
        <v>30</v>
      </c>
      <c r="H28" s="83">
        <f ca="1">INDIRECT("'Format extranet'!A" &amp; ($B28+1))</f>
        <v>2410</v>
      </c>
      <c r="I28" s="83" t="str">
        <f ca="1">INDIRECT("'Format extranet'!B" &amp; ($B28+1))</f>
        <v>CHU NANTES</v>
      </c>
      <c r="J28" s="83" t="str">
        <f ca="1">INDIRECT("'Format extranet'!C" &amp; ($B28+1))</f>
        <v>EQUIPE1</v>
      </c>
      <c r="K28" s="83" t="str">
        <f ca="1">INDIRECT("'Format extranet'!L" &amp; ($B28+1))</f>
        <v>T1</v>
      </c>
      <c r="L28" s="88">
        <v>8</v>
      </c>
      <c r="M28" s="89">
        <f>IF(ISBLANK(L28),"",VLOOKUP(L28,$P$8:$Q$57,2,TRUE))</f>
        <v>0.39305555555555544</v>
      </c>
      <c r="N28" s="90"/>
      <c r="O28" s="1">
        <f t="shared" si="0"/>
        <v>3</v>
      </c>
      <c r="P28" s="1">
        <v>21</v>
      </c>
      <c r="Q28" s="4">
        <f t="shared" si="1"/>
        <v>0.4652777777777774</v>
      </c>
    </row>
    <row r="29" spans="1:17" s="1" customFormat="1">
      <c r="A29" s="42">
        <f ca="1">_xlfn.NUMBERVALUE(INDIRECT("'Format extranet'!J" &amp; ($B29+1)),".")</f>
        <v>26.9</v>
      </c>
      <c r="B29" s="43">
        <v>19</v>
      </c>
      <c r="C29" s="83" t="str">
        <f ca="1">INDIRECT("'Format extranet'!G" &amp; ($B29+1))</f>
        <v>M</v>
      </c>
      <c r="D29" s="83" t="str">
        <f ca="1">INDIRECT("'Format extranet'!E" &amp; ($B29+1))</f>
        <v>TATAR</v>
      </c>
      <c r="E29" s="83" t="str">
        <f ca="1">INDIRECT("'Format extranet'!F" &amp; ($B29+1))</f>
        <v>Camille</v>
      </c>
      <c r="F29" s="83">
        <f ca="1">INDIRECT("'Format extranet'!D" &amp; ($B29+1))</f>
        <v>513255275</v>
      </c>
      <c r="G29" s="83" t="str">
        <f ca="1">INDIRECT("'Format extranet'!J" &amp; ($B29+1))</f>
        <v>26.9</v>
      </c>
      <c r="H29" s="83">
        <f ca="1">INDIRECT("'Format extranet'!A" &amp; ($B29+1))</f>
        <v>1354</v>
      </c>
      <c r="I29" s="83" t="str">
        <f ca="1">INDIRECT("'Format extranet'!B" &amp; ($B29+1))</f>
        <v>ASCAEN</v>
      </c>
      <c r="J29" s="83" t="str">
        <f ca="1">INDIRECT("'Format extranet'!C" &amp; ($B29+1))</f>
        <v>EQUIPE1</v>
      </c>
      <c r="K29" s="83" t="str">
        <f ca="1">INDIRECT("'Format extranet'!L" &amp; ($B29+1))</f>
        <v>T1</v>
      </c>
      <c r="L29" s="88">
        <v>9</v>
      </c>
      <c r="M29" s="89">
        <f>IF(ISBLANK(L29),"",VLOOKUP(L29,$P$8:$Q$57,2,TRUE))</f>
        <v>0.39861111111111097</v>
      </c>
      <c r="N29" s="90"/>
      <c r="O29" s="1">
        <f t="shared" si="0"/>
        <v>3</v>
      </c>
      <c r="P29" s="1">
        <v>22</v>
      </c>
      <c r="Q29" s="4">
        <f t="shared" si="1"/>
        <v>0.47083333333333294</v>
      </c>
    </row>
    <row r="30" spans="1:17" s="1" customFormat="1">
      <c r="A30" s="42">
        <f ca="1">_xlfn.NUMBERVALUE(INDIRECT("'Format extranet'!J" &amp; ($B30+1)),".")</f>
        <v>29.1</v>
      </c>
      <c r="B30" s="43">
        <v>23</v>
      </c>
      <c r="C30" s="83" t="str">
        <f ca="1">INDIRECT("'Format extranet'!G" &amp; ($B30+1))</f>
        <v>M</v>
      </c>
      <c r="D30" s="83" t="str">
        <f ca="1">INDIRECT("'Format extranet'!E" &amp; ($B30+1))</f>
        <v>GODET</v>
      </c>
      <c r="E30" s="83" t="str">
        <f ca="1">INDIRECT("'Format extranet'!F" &amp; ($B30+1))</f>
        <v>Alain</v>
      </c>
      <c r="F30" s="83">
        <f ca="1">INDIRECT("'Format extranet'!D" &amp; ($B30+1))</f>
        <v>48165113</v>
      </c>
      <c r="G30" s="83" t="str">
        <f ca="1">INDIRECT("'Format extranet'!J" &amp; ($B30+1))</f>
        <v>29.1</v>
      </c>
      <c r="H30" s="83">
        <f ca="1">INDIRECT("'Format extranet'!A" &amp; ($B30+1))</f>
        <v>1556</v>
      </c>
      <c r="I30" s="83" t="str">
        <f ca="1">INDIRECT("'Format extranet'!B" &amp; ($B30+1))</f>
        <v>FAMAT</v>
      </c>
      <c r="J30" s="83" t="str">
        <f ca="1">INDIRECT("'Format extranet'!C" &amp; ($B30+1))</f>
        <v>EQUIPE1</v>
      </c>
      <c r="K30" s="83" t="str">
        <f ca="1">INDIRECT("'Format extranet'!L" &amp; ($B30+1))</f>
        <v>T1</v>
      </c>
      <c r="L30" s="88">
        <v>9</v>
      </c>
      <c r="M30" s="89">
        <f>IF(ISBLANK(L30),"",VLOOKUP(L30,$P$8:$Q$57,2,TRUE))</f>
        <v>0.39861111111111097</v>
      </c>
      <c r="N30" s="90"/>
      <c r="O30" s="1">
        <f t="shared" si="0"/>
        <v>3</v>
      </c>
      <c r="P30" s="1">
        <v>23</v>
      </c>
      <c r="Q30" s="4">
        <f t="shared" si="1"/>
        <v>0.47638888888888847</v>
      </c>
    </row>
    <row r="31" spans="1:17" s="1" customFormat="1">
      <c r="A31" s="42">
        <f ca="1">_xlfn.NUMBERVALUE(INDIRECT("'Format extranet'!J" &amp; ($B31+1)),".")</f>
        <v>32</v>
      </c>
      <c r="B31" s="43">
        <v>25</v>
      </c>
      <c r="C31" s="83" t="str">
        <f ca="1">INDIRECT("'Format extranet'!G" &amp; ($B31+1))</f>
        <v>M</v>
      </c>
      <c r="D31" s="83" t="str">
        <f ca="1">INDIRECT("'Format extranet'!E" &amp; ($B31+1))</f>
        <v>LEFEUVRE</v>
      </c>
      <c r="E31" s="83" t="str">
        <f ca="1">INDIRECT("'Format extranet'!F" &amp; ($B31+1))</f>
        <v>Bruno</v>
      </c>
      <c r="F31" s="83">
        <f ca="1">INDIRECT("'Format extranet'!D" &amp; ($B31+1))</f>
        <v>42431099</v>
      </c>
      <c r="G31" s="83" t="str">
        <f ca="1">INDIRECT("'Format extranet'!J" &amp; ($B31+1))</f>
        <v>32.0</v>
      </c>
      <c r="H31" s="83">
        <f ca="1">INDIRECT("'Format extranet'!A" &amp; ($B31+1))</f>
        <v>2410</v>
      </c>
      <c r="I31" s="83" t="str">
        <f ca="1">INDIRECT("'Format extranet'!B" &amp; ($B31+1))</f>
        <v>CHU NANTES</v>
      </c>
      <c r="J31" s="83" t="str">
        <f ca="1">INDIRECT("'Format extranet'!C" &amp; ($B31+1))</f>
        <v>EQUIPE1</v>
      </c>
      <c r="K31" s="83" t="str">
        <f ca="1">INDIRECT("'Format extranet'!L" &amp; ($B31+1))</f>
        <v>T1</v>
      </c>
      <c r="L31" s="88">
        <v>9</v>
      </c>
      <c r="M31" s="89">
        <f>IF(ISBLANK(L31),"",VLOOKUP(L31,$P$8:$Q$57,2,TRUE))</f>
        <v>0.39861111111111097</v>
      </c>
      <c r="N31" s="90"/>
      <c r="O31" s="1">
        <f t="shared" si="0"/>
        <v>3</v>
      </c>
      <c r="P31" s="1">
        <v>24</v>
      </c>
      <c r="Q31" s="4">
        <f t="shared" si="1"/>
        <v>0.48194444444444401</v>
      </c>
    </row>
    <row r="32" spans="1:17" s="1" customFormat="1">
      <c r="A32" s="42">
        <f ca="1">_xlfn.NUMBERVALUE(INDIRECT("'Format extranet'!J" &amp; ($B32+1)),".")</f>
        <v>22.5</v>
      </c>
      <c r="B32" s="43">
        <v>10</v>
      </c>
      <c r="C32" s="83" t="str">
        <f ca="1">INDIRECT("'Format extranet'!G" &amp; ($B32+1))</f>
        <v>M</v>
      </c>
      <c r="D32" s="83" t="str">
        <f ca="1">INDIRECT("'Format extranet'!E" &amp; ($B32+1))</f>
        <v>ANTOMPIETRI</v>
      </c>
      <c r="E32" s="83" t="str">
        <f ca="1">INDIRECT("'Format extranet'!F" &amp; ($B32+1))</f>
        <v>Jean-Pierre</v>
      </c>
      <c r="F32" s="83">
        <f ca="1">INDIRECT("'Format extranet'!D" &amp; ($B32+1))</f>
        <v>514999023</v>
      </c>
      <c r="G32" s="83" t="str">
        <f ca="1">INDIRECT("'Format extranet'!J" &amp; ($B32+1))</f>
        <v>22.5</v>
      </c>
      <c r="H32" s="83">
        <f ca="1">INDIRECT("'Format extranet'!A" &amp; ($B32+1))</f>
        <v>1557</v>
      </c>
      <c r="I32" s="83" t="str">
        <f ca="1">INDIRECT("'Format extranet'!B" &amp; ($B32+1))</f>
        <v>IBM NANTES</v>
      </c>
      <c r="J32" s="83" t="str">
        <f ca="1">INDIRECT("'Format extranet'!C" &amp; ($B32+1))</f>
        <v>EQUIPE1</v>
      </c>
      <c r="K32" s="83" t="str">
        <f ca="1">INDIRECT("'Format extranet'!L" &amp; ($B32+1))</f>
        <v>T1</v>
      </c>
      <c r="L32" s="84">
        <v>10</v>
      </c>
      <c r="M32" s="85">
        <f>IF(ISBLANK(L32),"",VLOOKUP(L32,$P$8:$Q$57,2,TRUE))</f>
        <v>0.40416666666666651</v>
      </c>
      <c r="N32" s="86"/>
      <c r="O32" s="1">
        <f t="shared" si="0"/>
        <v>3</v>
      </c>
      <c r="P32" s="1">
        <v>25</v>
      </c>
      <c r="Q32" s="4">
        <f t="shared" si="1"/>
        <v>0.48749999999999954</v>
      </c>
    </row>
    <row r="33" spans="1:17" s="1" customFormat="1">
      <c r="A33" s="42">
        <f ca="1">_xlfn.NUMBERVALUE(INDIRECT("'Format extranet'!J" &amp; ($B33+1)),".")</f>
        <v>29.2</v>
      </c>
      <c r="B33" s="43">
        <v>24</v>
      </c>
      <c r="C33" s="83" t="str">
        <f ca="1">INDIRECT("'Format extranet'!G" &amp; ($B33+1))</f>
        <v>F</v>
      </c>
      <c r="D33" s="83" t="str">
        <f ca="1">INDIRECT("'Format extranet'!E" &amp; ($B33+1))</f>
        <v>GUILLEMET</v>
      </c>
      <c r="E33" s="83" t="str">
        <f ca="1">INDIRECT("'Format extranet'!F" &amp; ($B33+1))</f>
        <v>Anne-Marie</v>
      </c>
      <c r="F33" s="83">
        <f ca="1">INDIRECT("'Format extranet'!D" &amp; ($B33+1))</f>
        <v>524566258</v>
      </c>
      <c r="G33" s="83" t="str">
        <f ca="1">INDIRECT("'Format extranet'!J" &amp; ($B33+1))</f>
        <v>29.2</v>
      </c>
      <c r="H33" s="83">
        <f ca="1">INDIRECT("'Format extranet'!A" &amp; ($B33+1))</f>
        <v>1556</v>
      </c>
      <c r="I33" s="83" t="str">
        <f ca="1">INDIRECT("'Format extranet'!B" &amp; ($B33+1))</f>
        <v>FAMAT</v>
      </c>
      <c r="J33" s="83" t="str">
        <f ca="1">INDIRECT("'Format extranet'!C" &amp; ($B33+1))</f>
        <v>EQUIPE1</v>
      </c>
      <c r="K33" s="83" t="str">
        <f ca="1">INDIRECT("'Format extranet'!L" &amp; ($B33+1))</f>
        <v>T1</v>
      </c>
      <c r="L33" s="88">
        <v>10</v>
      </c>
      <c r="M33" s="89">
        <f>IF(ISBLANK(L33),"",VLOOKUP(L33,$P$8:$Q$57,2,TRUE))</f>
        <v>0.40416666666666651</v>
      </c>
      <c r="N33" s="90"/>
      <c r="O33" s="1">
        <f t="shared" si="0"/>
        <v>3</v>
      </c>
      <c r="P33" s="1">
        <v>26</v>
      </c>
      <c r="Q33" s="4">
        <f t="shared" si="1"/>
        <v>0.49305555555555508</v>
      </c>
    </row>
    <row r="34" spans="1:17" s="1" customFormat="1">
      <c r="A34" s="42">
        <f ca="1">_xlfn.NUMBERVALUE(INDIRECT("'Format extranet'!J" &amp; ($B34+1)),".")</f>
        <v>38.799999999999997</v>
      </c>
      <c r="B34" s="43">
        <v>32</v>
      </c>
      <c r="C34" s="83" t="str">
        <f ca="1">INDIRECT("'Format extranet'!G" &amp; ($B34+1))</f>
        <v>F</v>
      </c>
      <c r="D34" s="83" t="str">
        <f ca="1">INDIRECT("'Format extranet'!E" &amp; ($B34+1))</f>
        <v>GUILLE DES BUTTES</v>
      </c>
      <c r="E34" s="83" t="str">
        <f ca="1">INDIRECT("'Format extranet'!F" &amp; ($B34+1))</f>
        <v>Anne-Claire</v>
      </c>
      <c r="F34" s="83">
        <f ca="1">INDIRECT("'Format extranet'!D" &amp; ($B34+1))</f>
        <v>536579365</v>
      </c>
      <c r="G34" s="83" t="str">
        <f ca="1">INDIRECT("'Format extranet'!J" &amp; ($B34+1))</f>
        <v>38.8</v>
      </c>
      <c r="H34" s="83">
        <f ca="1">INDIRECT("'Format extranet'!A" &amp; ($B34+1))</f>
        <v>2410</v>
      </c>
      <c r="I34" s="83" t="str">
        <f ca="1">INDIRECT("'Format extranet'!B" &amp; ($B34+1))</f>
        <v>CHU NANTES</v>
      </c>
      <c r="J34" s="83" t="str">
        <f ca="1">INDIRECT("'Format extranet'!C" &amp; ($B34+1))</f>
        <v>EQUIPE1</v>
      </c>
      <c r="K34" s="83" t="str">
        <f ca="1">INDIRECT("'Format extranet'!L" &amp; ($B34+1))</f>
        <v>T1</v>
      </c>
      <c r="L34" s="88">
        <v>10</v>
      </c>
      <c r="M34" s="89">
        <f>IF(ISBLANK(L34),"",VLOOKUP(L34,$P$8:$Q$57,2,TRUE))</f>
        <v>0.40416666666666651</v>
      </c>
      <c r="N34" s="91"/>
      <c r="O34" s="1">
        <f t="shared" si="0"/>
        <v>3</v>
      </c>
      <c r="P34" s="1">
        <v>27</v>
      </c>
      <c r="Q34" s="4">
        <f t="shared" si="1"/>
        <v>0.49861111111111062</v>
      </c>
    </row>
    <row r="35" spans="1:17" s="1" customFormat="1">
      <c r="A35" s="42">
        <f ca="1">_xlfn.NUMBERVALUE(INDIRECT("'Format extranet'!J" &amp; ($B35+1)),".")</f>
        <v>24.5</v>
      </c>
      <c r="B35" s="43">
        <v>15</v>
      </c>
      <c r="C35" s="83" t="str">
        <f ca="1">INDIRECT("'Format extranet'!G" &amp; ($B35+1))</f>
        <v>M</v>
      </c>
      <c r="D35" s="83" t="str">
        <f ca="1">INDIRECT("'Format extranet'!E" &amp; ($B35+1))</f>
        <v>MORIN</v>
      </c>
      <c r="E35" s="83" t="str">
        <f ca="1">INDIRECT("'Format extranet'!F" &amp; ($B35+1))</f>
        <v>Rodolphe</v>
      </c>
      <c r="F35" s="83">
        <f ca="1">INDIRECT("'Format extranet'!D" &amp; ($B35+1))</f>
        <v>542226242</v>
      </c>
      <c r="G35" s="83" t="str">
        <f ca="1">INDIRECT("'Format extranet'!J" &amp; ($B35+1))</f>
        <v>24.5</v>
      </c>
      <c r="H35" s="83">
        <f ca="1">INDIRECT("'Format extranet'!A" &amp; ($B35+1))</f>
        <v>1099</v>
      </c>
      <c r="I35" s="83" t="str">
        <f ca="1">INDIRECT("'Format extranet'!B" &amp; ($B35+1))</f>
        <v>LOISIRS</v>
      </c>
      <c r="J35" s="83" t="str">
        <f ca="1">INDIRECT("'Format extranet'!C" &amp; ($B35+1))</f>
        <v>EQUIPE1</v>
      </c>
      <c r="K35" s="83" t="str">
        <f ca="1">INDIRECT("'Format extranet'!L" &amp; ($B35+1))</f>
        <v>T1</v>
      </c>
      <c r="L35" s="84">
        <v>11</v>
      </c>
      <c r="M35" s="85">
        <f>IF(ISBLANK(L35),"",VLOOKUP(L35,$P$8:$Q$57,2,TRUE))</f>
        <v>0.40972222222222204</v>
      </c>
      <c r="N35" s="86"/>
      <c r="O35" s="1">
        <f t="shared" si="0"/>
        <v>3</v>
      </c>
      <c r="P35" s="1">
        <v>28</v>
      </c>
      <c r="Q35" s="4">
        <f t="shared" si="1"/>
        <v>0.50416666666666621</v>
      </c>
    </row>
    <row r="36" spans="1:17" s="1" customFormat="1">
      <c r="A36" s="42">
        <f ca="1">_xlfn.NUMBERVALUE(INDIRECT("'Format extranet'!J" &amp; ($B36+1)),".")</f>
        <v>25.5</v>
      </c>
      <c r="B36" s="43">
        <v>16</v>
      </c>
      <c r="C36" s="83" t="str">
        <f ca="1">INDIRECT("'Format extranet'!G" &amp; ($B36+1))</f>
        <v>M</v>
      </c>
      <c r="D36" s="83" t="str">
        <f ca="1">INDIRECT("'Format extranet'!E" &amp; ($B36+1))</f>
        <v>BLANQUART</v>
      </c>
      <c r="E36" s="83" t="str">
        <f ca="1">INDIRECT("'Format extranet'!F" &amp; ($B36+1))</f>
        <v>Denis</v>
      </c>
      <c r="F36" s="83">
        <f ca="1">INDIRECT("'Format extranet'!D" &amp; ($B36+1))</f>
        <v>41686265</v>
      </c>
      <c r="G36" s="83" t="str">
        <f ca="1">INDIRECT("'Format extranet'!J" &amp; ($B36+1))</f>
        <v>25.5</v>
      </c>
      <c r="H36" s="83">
        <f ca="1">INDIRECT("'Format extranet'!A" &amp; ($B36+1))</f>
        <v>1557</v>
      </c>
      <c r="I36" s="83" t="str">
        <f ca="1">INDIRECT("'Format extranet'!B" &amp; ($B36+1))</f>
        <v>IBM NANTES</v>
      </c>
      <c r="J36" s="83" t="str">
        <f ca="1">INDIRECT("'Format extranet'!C" &amp; ($B36+1))</f>
        <v>EQUIPE1</v>
      </c>
      <c r="K36" s="83" t="str">
        <f ca="1">INDIRECT("'Format extranet'!L" &amp; ($B36+1))</f>
        <v>T1</v>
      </c>
      <c r="L36" s="84">
        <v>11</v>
      </c>
      <c r="M36" s="85">
        <f>IF(ISBLANK(L36),"",VLOOKUP(L36,$P$8:$Q$57,2,TRUE))</f>
        <v>0.40972222222222204</v>
      </c>
      <c r="N36" s="87"/>
      <c r="O36" s="1">
        <f t="shared" si="0"/>
        <v>3</v>
      </c>
      <c r="P36" s="1">
        <v>29</v>
      </c>
      <c r="Q36" s="4">
        <f t="shared" si="1"/>
        <v>0.50972222222222174</v>
      </c>
    </row>
    <row r="37" spans="1:17" s="1" customFormat="1">
      <c r="A37" s="42">
        <f ca="1">_xlfn.NUMBERVALUE(INDIRECT("'Format extranet'!J" &amp; ($B37+1)),".")</f>
        <v>33.1</v>
      </c>
      <c r="B37" s="43">
        <v>27</v>
      </c>
      <c r="C37" s="83" t="str">
        <f ca="1">INDIRECT("'Format extranet'!G" &amp; ($B37+1))</f>
        <v>M</v>
      </c>
      <c r="D37" s="83" t="str">
        <f ca="1">INDIRECT("'Format extranet'!E" &amp; ($B37+1))</f>
        <v>GUILLEMET</v>
      </c>
      <c r="E37" s="83" t="str">
        <f ca="1">INDIRECT("'Format extranet'!F" &amp; ($B37+1))</f>
        <v>Joel</v>
      </c>
      <c r="F37" s="83">
        <f ca="1">INDIRECT("'Format extranet'!D" &amp; ($B37+1))</f>
        <v>527137215</v>
      </c>
      <c r="G37" s="83" t="str">
        <f ca="1">INDIRECT("'Format extranet'!J" &amp; ($B37+1))</f>
        <v>33.1</v>
      </c>
      <c r="H37" s="83">
        <f ca="1">INDIRECT("'Format extranet'!A" &amp; ($B37+1))</f>
        <v>1556</v>
      </c>
      <c r="I37" s="83" t="str">
        <f ca="1">INDIRECT("'Format extranet'!B" &amp; ($B37+1))</f>
        <v>FAMAT</v>
      </c>
      <c r="J37" s="83" t="str">
        <f ca="1">INDIRECT("'Format extranet'!C" &amp; ($B37+1))</f>
        <v>EQUIPE1</v>
      </c>
      <c r="K37" s="83" t="str">
        <f ca="1">INDIRECT("'Format extranet'!L" &amp; ($B37+1))</f>
        <v>T1</v>
      </c>
      <c r="L37" s="88">
        <v>11</v>
      </c>
      <c r="M37" s="89">
        <f>IF(ISBLANK(L37),"",VLOOKUP(L37,$P$8:$Q$57,2,TRUE))</f>
        <v>0.40972222222222204</v>
      </c>
      <c r="N37" s="90"/>
      <c r="O37" s="1">
        <f t="shared" si="0"/>
        <v>3</v>
      </c>
      <c r="P37" s="1">
        <v>30</v>
      </c>
      <c r="Q37" s="4">
        <f t="shared" si="1"/>
        <v>0.51527777777777728</v>
      </c>
    </row>
    <row r="38" spans="1:17" s="1" customFormat="1">
      <c r="A38" s="42">
        <f ca="1">_xlfn.NUMBERVALUE(INDIRECT("'Format extranet'!J" &amp; ($B38+1)),".")</f>
        <v>22.2</v>
      </c>
      <c r="B38" s="43">
        <v>9</v>
      </c>
      <c r="C38" s="83" t="str">
        <f ca="1">INDIRECT("'Format extranet'!G" &amp; ($B38+1))</f>
        <v>M</v>
      </c>
      <c r="D38" s="83" t="str">
        <f ca="1">INDIRECT("'Format extranet'!E" &amp; ($B38+1))</f>
        <v>DOUCET</v>
      </c>
      <c r="E38" s="83" t="str">
        <f ca="1">INDIRECT("'Format extranet'!F" &amp; ($B38+1))</f>
        <v>Gilles</v>
      </c>
      <c r="F38" s="83">
        <f ca="1">INDIRECT("'Format extranet'!D" &amp; ($B38+1))</f>
        <v>45464245</v>
      </c>
      <c r="G38" s="83" t="str">
        <f ca="1">INDIRECT("'Format extranet'!J" &amp; ($B38+1))</f>
        <v>22.2</v>
      </c>
      <c r="H38" s="83">
        <f ca="1">INDIRECT("'Format extranet'!A" &amp; ($B38+1))</f>
        <v>1522</v>
      </c>
      <c r="I38" s="83" t="str">
        <f ca="1">INDIRECT("'Format extranet'!B" &amp; ($B38+1))</f>
        <v>AIRBUS</v>
      </c>
      <c r="J38" s="83" t="str">
        <f ca="1">INDIRECT("'Format extranet'!C" &amp; ($B38+1))</f>
        <v>EQUIPE1</v>
      </c>
      <c r="K38" s="83" t="str">
        <f ca="1">INDIRECT("'Format extranet'!L" &amp; ($B38+1))</f>
        <v>T1</v>
      </c>
      <c r="L38" s="84">
        <v>12</v>
      </c>
      <c r="M38" s="85">
        <f>IF(ISBLANK(L38),"",VLOOKUP(L38,$P$8:$Q$57,2,TRUE))</f>
        <v>0.41527777777777758</v>
      </c>
      <c r="N38" s="86"/>
      <c r="O38" s="1">
        <f t="shared" si="0"/>
        <v>3</v>
      </c>
      <c r="P38" s="1">
        <v>31</v>
      </c>
      <c r="Q38" s="4">
        <f t="shared" si="1"/>
        <v>0.52083333333333282</v>
      </c>
    </row>
    <row r="39" spans="1:17" s="1" customFormat="1">
      <c r="A39" s="42">
        <f ca="1">_xlfn.NUMBERVALUE(INDIRECT("'Format extranet'!J" &amp; ($B39+1)),".")</f>
        <v>28.7</v>
      </c>
      <c r="B39" s="43">
        <v>22</v>
      </c>
      <c r="C39" s="83" t="str">
        <f ca="1">INDIRECT("'Format extranet'!G" &amp; ($B39+1))</f>
        <v>M</v>
      </c>
      <c r="D39" s="83" t="str">
        <f ca="1">INDIRECT("'Format extranet'!E" &amp; ($B39+1))</f>
        <v>DESEILLE</v>
      </c>
      <c r="E39" s="83" t="str">
        <f ca="1">INDIRECT("'Format extranet'!F" &amp; ($B39+1))</f>
        <v>Xavier</v>
      </c>
      <c r="F39" s="83">
        <f ca="1">INDIRECT("'Format extranet'!D" &amp; ($B39+1))</f>
        <v>521475361</v>
      </c>
      <c r="G39" s="83" t="str">
        <f ca="1">INDIRECT("'Format extranet'!J" &amp; ($B39+1))</f>
        <v>28.7</v>
      </c>
      <c r="H39" s="83">
        <f ca="1">INDIRECT("'Format extranet'!A" &amp; ($B39+1))</f>
        <v>2588</v>
      </c>
      <c r="I39" s="83" t="str">
        <f ca="1">INDIRECT("'Format extranet'!B" &amp; ($B39+1))</f>
        <v>MANITOU</v>
      </c>
      <c r="J39" s="83" t="str">
        <f ca="1">INDIRECT("'Format extranet'!C" &amp; ($B39+1))</f>
        <v>EQUIPE1</v>
      </c>
      <c r="K39" s="83" t="str">
        <f ca="1">INDIRECT("'Format extranet'!L" &amp; ($B39+1))</f>
        <v>T1</v>
      </c>
      <c r="L39" s="88">
        <v>12</v>
      </c>
      <c r="M39" s="89">
        <f>IF(ISBLANK(L39),"",VLOOKUP(L39,$P$8:$Q$57,2,TRUE))</f>
        <v>0.41527777777777758</v>
      </c>
      <c r="N39" s="90"/>
      <c r="O39" s="1">
        <f t="shared" si="0"/>
        <v>3</v>
      </c>
      <c r="P39" s="1">
        <v>32</v>
      </c>
      <c r="Q39" s="4">
        <f t="shared" si="1"/>
        <v>0.52638888888888835</v>
      </c>
    </row>
    <row r="40" spans="1:17" s="1" customFormat="1">
      <c r="A40" s="42">
        <f ca="1">_xlfn.NUMBERVALUE(INDIRECT("'Format extranet'!J" &amp; ($B40+1)),".")</f>
        <v>43.6</v>
      </c>
      <c r="B40" s="43">
        <v>33</v>
      </c>
      <c r="C40" s="83" t="str">
        <f ca="1">INDIRECT("'Format extranet'!G" &amp; ($B40+1))</f>
        <v>M</v>
      </c>
      <c r="D40" s="83" t="str">
        <f ca="1">INDIRECT("'Format extranet'!E" &amp; ($B40+1))</f>
        <v>VERKANT</v>
      </c>
      <c r="E40" s="83" t="str">
        <f ca="1">INDIRECT("'Format extranet'!F" &amp; ($B40+1))</f>
        <v>Patrick</v>
      </c>
      <c r="F40" s="83">
        <f ca="1">INDIRECT("'Format extranet'!D" &amp; ($B40+1))</f>
        <v>511571310</v>
      </c>
      <c r="G40" s="83" t="str">
        <f ca="1">INDIRECT("'Format extranet'!J" &amp; ($B40+1))</f>
        <v>43.6</v>
      </c>
      <c r="H40" s="83">
        <f ca="1">INDIRECT("'Format extranet'!A" &amp; ($B40+1))</f>
        <v>1557</v>
      </c>
      <c r="I40" s="83" t="str">
        <f ca="1">INDIRECT("'Format extranet'!B" &amp; ($B40+1))</f>
        <v>IBM NANTES</v>
      </c>
      <c r="J40" s="83" t="str">
        <f ca="1">INDIRECT("'Format extranet'!C" &amp; ($B40+1))</f>
        <v>EQUIPE1</v>
      </c>
      <c r="K40" s="83" t="str">
        <f ca="1">INDIRECT("'Format extranet'!L" &amp; ($B40+1))</f>
        <v>T1</v>
      </c>
      <c r="L40" s="88">
        <v>12</v>
      </c>
      <c r="M40" s="89">
        <f>IF(ISBLANK(L40),"",VLOOKUP(L40,$P$8:$Q$57,2,TRUE))</f>
        <v>0.41527777777777758</v>
      </c>
      <c r="N40" s="90"/>
      <c r="O40" s="1">
        <f t="shared" si="0"/>
        <v>3</v>
      </c>
      <c r="P40" s="1">
        <v>33</v>
      </c>
      <c r="Q40" s="4">
        <f t="shared" si="1"/>
        <v>0.53194444444444389</v>
      </c>
    </row>
    <row r="41" spans="1:17" s="1" customFormat="1">
      <c r="A41" s="42">
        <f ca="1">_xlfn.NUMBERVALUE(INDIRECT("'Format extranet'!J" &amp; ($B41+1)),".")</f>
        <v>21.7</v>
      </c>
      <c r="B41" s="43">
        <v>37</v>
      </c>
      <c r="C41" s="83" t="str">
        <f ca="1">INDIRECT("'Format extranet'!G" &amp; ($B41+1))</f>
        <v>M</v>
      </c>
      <c r="D41" s="83" t="str">
        <f ca="1">INDIRECT("'Format extranet'!E" &amp; ($B41+1))</f>
        <v>JOSEPH</v>
      </c>
      <c r="E41" s="83" t="str">
        <f ca="1">INDIRECT("'Format extranet'!F" &amp; ($B41+1))</f>
        <v>Francis</v>
      </c>
      <c r="F41" s="83">
        <f ca="1">INDIRECT("'Format extranet'!D" &amp; ($B41+1))</f>
        <v>523524278</v>
      </c>
      <c r="G41" s="83" t="str">
        <f ca="1">INDIRECT("'Format extranet'!J" &amp; ($B41+1))</f>
        <v>21.7</v>
      </c>
      <c r="H41" s="83">
        <f ca="1">INDIRECT("'Format extranet'!A" &amp; ($B41+1))</f>
        <v>1354</v>
      </c>
      <c r="I41" s="83" t="str">
        <f ca="1">INDIRECT("'Format extranet'!B" &amp; ($B41+1))</f>
        <v>ASCAEN</v>
      </c>
      <c r="J41" s="83" t="str">
        <f ca="1">INDIRECT("'Format extranet'!C" &amp; ($B41+1))</f>
        <v>EQUIPE1</v>
      </c>
      <c r="K41" s="83" t="str">
        <f ca="1">INDIRECT("'Format extranet'!L" &amp; ($B41+1))</f>
        <v>T2</v>
      </c>
      <c r="L41" s="88">
        <v>13</v>
      </c>
      <c r="M41" s="89">
        <f>IF(ISBLANK(L41),"",VLOOKUP(L41,$P$8:$Q$57,2,TRUE))</f>
        <v>0.42083333333333311</v>
      </c>
      <c r="N41" s="90"/>
      <c r="O41" s="1">
        <f t="shared" si="0"/>
        <v>3</v>
      </c>
      <c r="P41" s="1">
        <v>34</v>
      </c>
      <c r="Q41" s="4">
        <f t="shared" ref="Q41:Q57" si="2">Q40+Ecart_parties</f>
        <v>0.53749999999999942</v>
      </c>
    </row>
    <row r="42" spans="1:17" s="1" customFormat="1">
      <c r="A42" s="42">
        <f ca="1">_xlfn.NUMBERVALUE(INDIRECT("'Format extranet'!J" &amp; ($B42+1)),".")</f>
        <v>32.9</v>
      </c>
      <c r="B42" s="43">
        <v>26</v>
      </c>
      <c r="C42" s="83" t="str">
        <f ca="1">INDIRECT("'Format extranet'!G" &amp; ($B42+1))</f>
        <v>M</v>
      </c>
      <c r="D42" s="83" t="str">
        <f ca="1">INDIRECT("'Format extranet'!E" &amp; ($B42+1))</f>
        <v>VIAUD</v>
      </c>
      <c r="E42" s="83" t="str">
        <f ca="1">INDIRECT("'Format extranet'!F" &amp; ($B42+1))</f>
        <v>Jean-Luc</v>
      </c>
      <c r="F42" s="83">
        <f ca="1">INDIRECT("'Format extranet'!D" &amp; ($B42+1))</f>
        <v>530133347</v>
      </c>
      <c r="G42" s="83" t="str">
        <f ca="1">INDIRECT("'Format extranet'!J" &amp; ($B42+1))</f>
        <v>32.9</v>
      </c>
      <c r="H42" s="83">
        <f ca="1">INDIRECT("'Format extranet'!A" &amp; ($B42+1))</f>
        <v>2588</v>
      </c>
      <c r="I42" s="83" t="str">
        <f ca="1">INDIRECT("'Format extranet'!B" &amp; ($B42+1))</f>
        <v>MANITOU</v>
      </c>
      <c r="J42" s="83" t="str">
        <f ca="1">INDIRECT("'Format extranet'!C" &amp; ($B42+1))</f>
        <v>EQUIPE1</v>
      </c>
      <c r="K42" s="83" t="str">
        <f ca="1">INDIRECT("'Format extranet'!L" &amp; ($B42+1))</f>
        <v>T1</v>
      </c>
      <c r="L42" s="88">
        <v>13</v>
      </c>
      <c r="M42" s="89">
        <f>IF(ISBLANK(L42),"",VLOOKUP(L42,$P$8:$Q$57,2,TRUE))</f>
        <v>0.42083333333333311</v>
      </c>
      <c r="N42" s="90"/>
      <c r="O42" s="1">
        <f t="shared" si="0"/>
        <v>3</v>
      </c>
      <c r="P42" s="1">
        <v>35</v>
      </c>
      <c r="Q42" s="4">
        <f t="shared" si="2"/>
        <v>0.54305555555555496</v>
      </c>
    </row>
    <row r="43" spans="1:17" s="1" customFormat="1">
      <c r="A43" s="42">
        <f ca="1">_xlfn.NUMBERVALUE(INDIRECT("'Format extranet'!J" &amp; ($B43+1)),".")</f>
        <v>41.4</v>
      </c>
      <c r="B43" s="43">
        <v>41</v>
      </c>
      <c r="C43" s="83" t="str">
        <f ca="1">INDIRECT("'Format extranet'!G" &amp; ($B43+1))</f>
        <v>M</v>
      </c>
      <c r="D43" s="83" t="str">
        <f ca="1">INDIRECT("'Format extranet'!E" &amp; ($B43+1))</f>
        <v>BORET</v>
      </c>
      <c r="E43" s="83" t="str">
        <f ca="1">INDIRECT("'Format extranet'!F" &amp; ($B43+1))</f>
        <v>Thierry</v>
      </c>
      <c r="F43" s="83">
        <f ca="1">INDIRECT("'Format extranet'!D" &amp; ($B43+1))</f>
        <v>46591279</v>
      </c>
      <c r="G43" s="83" t="str">
        <f ca="1">INDIRECT("'Format extranet'!J" &amp; ($B43+1))</f>
        <v>41.4</v>
      </c>
      <c r="H43" s="83">
        <f ca="1">INDIRECT("'Format extranet'!A" &amp; ($B43+1))</f>
        <v>1811</v>
      </c>
      <c r="I43" s="83" t="str">
        <f ca="1">INDIRECT("'Format extranet'!B" &amp; ($B43+1))</f>
        <v>ASMN</v>
      </c>
      <c r="J43" s="83" t="str">
        <f ca="1">INDIRECT("'Format extranet'!C" &amp; ($B43+1))</f>
        <v>EQUIPE1</v>
      </c>
      <c r="K43" s="83" t="str">
        <f ca="1">INDIRECT("'Format extranet'!L" &amp; ($B43+1))</f>
        <v>T2</v>
      </c>
      <c r="L43" s="88">
        <v>13</v>
      </c>
      <c r="M43" s="89">
        <f>IF(ISBLANK(L43),"",VLOOKUP(L43,$P$8:$Q$57,2,TRUE))</f>
        <v>0.42083333333333311</v>
      </c>
      <c r="N43" s="90"/>
      <c r="O43" s="1">
        <f t="shared" si="0"/>
        <v>3</v>
      </c>
      <c r="P43" s="1">
        <v>36</v>
      </c>
      <c r="Q43" s="4">
        <f t="shared" si="2"/>
        <v>0.54861111111111049</v>
      </c>
    </row>
    <row r="44" spans="1:17" s="1" customFormat="1">
      <c r="A44" s="42">
        <f ca="1">_xlfn.NUMBERVALUE(INDIRECT("'Format extranet'!J" &amp; ($B44+1)),".")</f>
        <v>31.6</v>
      </c>
      <c r="B44" s="43">
        <v>39</v>
      </c>
      <c r="C44" s="83" t="str">
        <f ca="1">INDIRECT("'Format extranet'!G" &amp; ($B44+1))</f>
        <v>M</v>
      </c>
      <c r="D44" s="83" t="str">
        <f ca="1">INDIRECT("'Format extranet'!E" &amp; ($B44+1))</f>
        <v>MESSANA</v>
      </c>
      <c r="E44" s="83" t="str">
        <f ca="1">INDIRECT("'Format extranet'!F" &amp; ($B44+1))</f>
        <v>Fabrice</v>
      </c>
      <c r="F44" s="83">
        <f ca="1">INDIRECT("'Format extranet'!D" &amp; ($B44+1))</f>
        <v>46772332</v>
      </c>
      <c r="G44" s="83" t="str">
        <f ca="1">INDIRECT("'Format extranet'!J" &amp; ($B44+1))</f>
        <v>31.6</v>
      </c>
      <c r="H44" s="83">
        <f ca="1">INDIRECT("'Format extranet'!A" &amp; ($B44+1))</f>
        <v>1354</v>
      </c>
      <c r="I44" s="83" t="str">
        <f ca="1">INDIRECT("'Format extranet'!B" &amp; ($B44+1))</f>
        <v>ASCAEN</v>
      </c>
      <c r="J44" s="83" t="str">
        <f ca="1">INDIRECT("'Format extranet'!C" &amp; ($B44+1))</f>
        <v>EQUIPE1</v>
      </c>
      <c r="K44" s="83" t="str">
        <f ca="1">INDIRECT("'Format extranet'!L" &amp; ($B44+1))</f>
        <v>T2</v>
      </c>
      <c r="L44" s="88">
        <v>14</v>
      </c>
      <c r="M44" s="89">
        <f>IF(ISBLANK(L44),"",VLOOKUP(L44,$P$8:$Q$57,2,TRUE))</f>
        <v>0.42638888888888865</v>
      </c>
      <c r="N44" s="90"/>
      <c r="O44" s="1">
        <f t="shared" si="0"/>
        <v>3</v>
      </c>
      <c r="P44" s="1">
        <v>37</v>
      </c>
      <c r="Q44" s="4">
        <f t="shared" si="2"/>
        <v>0.55416666666666603</v>
      </c>
    </row>
    <row r="45" spans="1:17" s="1" customFormat="1">
      <c r="A45" s="42">
        <f ca="1">_xlfn.NUMBERVALUE(INDIRECT("'Format extranet'!J" &amp; ($B45+1)),".")</f>
        <v>34.700000000000003</v>
      </c>
      <c r="B45" s="43">
        <v>30</v>
      </c>
      <c r="C45" s="83" t="str">
        <f ca="1">INDIRECT("'Format extranet'!G" &amp; ($B45+1))</f>
        <v>M</v>
      </c>
      <c r="D45" s="83" t="str">
        <f ca="1">INDIRECT("'Format extranet'!E" &amp; ($B45+1))</f>
        <v>CABIOCH</v>
      </c>
      <c r="E45" s="83" t="str">
        <f ca="1">INDIRECT("'Format extranet'!F" &amp; ($B45+1))</f>
        <v>Yann</v>
      </c>
      <c r="F45" s="83">
        <f ca="1">INDIRECT("'Format extranet'!D" &amp; ($B45+1))</f>
        <v>519361363</v>
      </c>
      <c r="G45" s="83" t="str">
        <f ca="1">INDIRECT("'Format extranet'!J" &amp; ($B45+1))</f>
        <v>34.7</v>
      </c>
      <c r="H45" s="83">
        <f ca="1">INDIRECT("'Format extranet'!A" &amp; ($B45+1))</f>
        <v>2588</v>
      </c>
      <c r="I45" s="83" t="str">
        <f ca="1">INDIRECT("'Format extranet'!B" &amp; ($B45+1))</f>
        <v>MANITOU</v>
      </c>
      <c r="J45" s="83" t="str">
        <f ca="1">INDIRECT("'Format extranet'!C" &amp; ($B45+1))</f>
        <v>EQUIPE1</v>
      </c>
      <c r="K45" s="83" t="str">
        <f ca="1">INDIRECT("'Format extranet'!L" &amp; ($B45+1))</f>
        <v>T1</v>
      </c>
      <c r="L45" s="88">
        <v>14</v>
      </c>
      <c r="M45" s="89">
        <f>IF(ISBLANK(L45),"",VLOOKUP(L45,$P$8:$Q$57,2,TRUE))</f>
        <v>0.42638888888888865</v>
      </c>
      <c r="N45" s="90"/>
      <c r="O45" s="1">
        <f t="shared" si="0"/>
        <v>3</v>
      </c>
      <c r="P45" s="1">
        <v>38</v>
      </c>
      <c r="Q45" s="4">
        <f t="shared" si="2"/>
        <v>0.55972222222222157</v>
      </c>
    </row>
    <row r="46" spans="1:17" s="1" customFormat="1">
      <c r="A46" s="42">
        <f ca="1">_xlfn.NUMBERVALUE(INDIRECT("'Format extranet'!J" &amp; ($B46+1)),".")</f>
        <v>43.3</v>
      </c>
      <c r="B46" s="43">
        <v>42</v>
      </c>
      <c r="C46" s="83" t="str">
        <f ca="1">INDIRECT("'Format extranet'!G" &amp; ($B46+1))</f>
        <v>M</v>
      </c>
      <c r="D46" s="83" t="str">
        <f ca="1">INDIRECT("'Format extranet'!E" &amp; ($B46+1))</f>
        <v>MORAND</v>
      </c>
      <c r="E46" s="83" t="str">
        <f ca="1">INDIRECT("'Format extranet'!F" &amp; ($B46+1))</f>
        <v>Michel</v>
      </c>
      <c r="F46" s="83">
        <f ca="1">INDIRECT("'Format extranet'!D" &amp; ($B46+1))</f>
        <v>516769330</v>
      </c>
      <c r="G46" s="83" t="str">
        <f ca="1">INDIRECT("'Format extranet'!J" &amp; ($B46+1))</f>
        <v>43.3</v>
      </c>
      <c r="H46" s="83">
        <f ca="1">INDIRECT("'Format extranet'!A" &amp; ($B46+1))</f>
        <v>1811</v>
      </c>
      <c r="I46" s="83" t="str">
        <f ca="1">INDIRECT("'Format extranet'!B" &amp; ($B46+1))</f>
        <v>ASMN</v>
      </c>
      <c r="J46" s="83" t="str">
        <f ca="1">INDIRECT("'Format extranet'!C" &amp; ($B46+1))</f>
        <v>EQUIPE1</v>
      </c>
      <c r="K46" s="83" t="str">
        <f ca="1">INDIRECT("'Format extranet'!L" &amp; ($B46+1))</f>
        <v>T2</v>
      </c>
      <c r="L46" s="88">
        <v>14</v>
      </c>
      <c r="M46" s="89">
        <f>IF(ISBLANK(L46),"",VLOOKUP(L46,$P$8:$Q$57,2,TRUE))</f>
        <v>0.42638888888888865</v>
      </c>
      <c r="N46" s="90"/>
      <c r="O46" s="1">
        <f t="shared" si="0"/>
        <v>3</v>
      </c>
      <c r="P46" s="1">
        <v>39</v>
      </c>
      <c r="Q46" s="4">
        <f t="shared" si="2"/>
        <v>0.5652777777777771</v>
      </c>
    </row>
    <row r="47" spans="1:17" s="1" customFormat="1">
      <c r="A47" s="42">
        <f ca="1">_xlfn.NUMBERVALUE(INDIRECT("'Format extranet'!J" &amp; ($B47+1)),".")</f>
        <v>19.3</v>
      </c>
      <c r="B47" s="43">
        <v>36</v>
      </c>
      <c r="C47" s="83" t="str">
        <f ca="1">INDIRECT("'Format extranet'!G" &amp; ($B47+1))</f>
        <v>M</v>
      </c>
      <c r="D47" s="83" t="str">
        <f ca="1">INDIRECT("'Format extranet'!E" &amp; ($B47+1))</f>
        <v>MARTINOD</v>
      </c>
      <c r="E47" s="83" t="str">
        <f ca="1">INDIRECT("'Format extranet'!F" &amp; ($B47+1))</f>
        <v>Philippe</v>
      </c>
      <c r="F47" s="83">
        <f ca="1">INDIRECT("'Format extranet'!D" &amp; ($B47+1))</f>
        <v>535314268</v>
      </c>
      <c r="G47" s="83" t="str">
        <f ca="1">INDIRECT("'Format extranet'!J" &amp; ($B47+1))</f>
        <v>19.3</v>
      </c>
      <c r="H47" s="83">
        <f ca="1">INDIRECT("'Format extranet'!A" &amp; ($B47+1))</f>
        <v>2299</v>
      </c>
      <c r="I47" s="83" t="str">
        <f ca="1">INDIRECT("'Format extranet'!B" &amp; ($B47+1))</f>
        <v>CHEMINOT NANTES</v>
      </c>
      <c r="J47" s="83" t="str">
        <f ca="1">INDIRECT("'Format extranet'!C" &amp; ($B47+1))</f>
        <v>EQUIPE1</v>
      </c>
      <c r="K47" s="83" t="str">
        <f ca="1">INDIRECT("'Format extranet'!L" &amp; ($B47+1))</f>
        <v>T2</v>
      </c>
      <c r="L47" s="88">
        <v>15</v>
      </c>
      <c r="M47" s="89">
        <f>IF(ISBLANK(L47),"",VLOOKUP(L47,$P$8:$Q$57,2,TRUE))</f>
        <v>0.43194444444444419</v>
      </c>
      <c r="N47" s="90"/>
      <c r="O47" s="1">
        <f t="shared" si="0"/>
        <v>3</v>
      </c>
      <c r="P47" s="1">
        <v>40</v>
      </c>
      <c r="Q47" s="4">
        <f t="shared" si="2"/>
        <v>0.57083333333333264</v>
      </c>
    </row>
    <row r="48" spans="1:17" s="1" customFormat="1">
      <c r="A48" s="42">
        <f ca="1">_xlfn.NUMBERVALUE(INDIRECT("'Format extranet'!J" &amp; ($B48+1)),".")</f>
        <v>45.5</v>
      </c>
      <c r="B48" s="43">
        <v>43</v>
      </c>
      <c r="C48" s="83" t="str">
        <f ca="1">INDIRECT("'Format extranet'!G" &amp; ($B48+1))</f>
        <v>M</v>
      </c>
      <c r="D48" s="83" t="str">
        <f ca="1">INDIRECT("'Format extranet'!E" &amp; ($B48+1))</f>
        <v>CARTRON</v>
      </c>
      <c r="E48" s="83" t="str">
        <f ca="1">INDIRECT("'Format extranet'!F" &amp; ($B48+1))</f>
        <v>Philippe</v>
      </c>
      <c r="F48" s="83">
        <f ca="1">INDIRECT("'Format extranet'!D" &amp; ($B48+1))</f>
        <v>41468366</v>
      </c>
      <c r="G48" s="83" t="str">
        <f ca="1">INDIRECT("'Format extranet'!J" &amp; ($B48+1))</f>
        <v>45.5</v>
      </c>
      <c r="H48" s="83">
        <f ca="1">INDIRECT("'Format extranet'!A" &amp; ($B48+1))</f>
        <v>1354</v>
      </c>
      <c r="I48" s="83" t="str">
        <f ca="1">INDIRECT("'Format extranet'!B" &amp; ($B48+1))</f>
        <v>ASCAEN</v>
      </c>
      <c r="J48" s="83" t="str">
        <f ca="1">INDIRECT("'Format extranet'!C" &amp; ($B48+1))</f>
        <v>EQUIPE1</v>
      </c>
      <c r="K48" s="83" t="str">
        <f ca="1">INDIRECT("'Format extranet'!L" &amp; ($B48+1))</f>
        <v>T2</v>
      </c>
      <c r="L48" s="88">
        <v>15</v>
      </c>
      <c r="M48" s="89">
        <f>IF(ISBLANK(L48),"",VLOOKUP(L48,$P$8:$Q$57,2,TRUE))</f>
        <v>0.43194444444444419</v>
      </c>
      <c r="N48" s="91"/>
      <c r="O48" s="1">
        <f t="shared" si="0"/>
        <v>3</v>
      </c>
      <c r="P48" s="1">
        <v>41</v>
      </c>
      <c r="Q48" s="4">
        <f t="shared" si="2"/>
        <v>0.57638888888888817</v>
      </c>
    </row>
    <row r="49" spans="1:17" s="1" customFormat="1">
      <c r="A49" s="42">
        <f ca="1">_xlfn.NUMBERVALUE(INDIRECT("'Format extranet'!J" &amp; ($B49+1)),".")</f>
        <v>46.2</v>
      </c>
      <c r="B49" s="43">
        <v>44</v>
      </c>
      <c r="C49" s="83" t="str">
        <f ca="1">INDIRECT("'Format extranet'!G" &amp; ($B49+1))</f>
        <v>M</v>
      </c>
      <c r="D49" s="83" t="str">
        <f ca="1">INDIRECT("'Format extranet'!E" &amp; ($B49+1))</f>
        <v>BESNARD</v>
      </c>
      <c r="E49" s="83" t="str">
        <f ca="1">INDIRECT("'Format extranet'!F" &amp; ($B49+1))</f>
        <v>Aurélien</v>
      </c>
      <c r="F49" s="83">
        <f ca="1">INDIRECT("'Format extranet'!D" &amp; ($B49+1))</f>
        <v>41694333</v>
      </c>
      <c r="G49" s="83" t="str">
        <f ca="1">INDIRECT("'Format extranet'!J" &amp; ($B49+1))</f>
        <v>46.2</v>
      </c>
      <c r="H49" s="83">
        <f ca="1">INDIRECT("'Format extranet'!A" &amp; ($B49+1))</f>
        <v>1811</v>
      </c>
      <c r="I49" s="83" t="str">
        <f ca="1">INDIRECT("'Format extranet'!B" &amp; ($B49+1))</f>
        <v>ASMN</v>
      </c>
      <c r="J49" s="83" t="str">
        <f ca="1">INDIRECT("'Format extranet'!C" &amp; ($B49+1))</f>
        <v>EQUIPE1</v>
      </c>
      <c r="K49" s="83" t="str">
        <f ca="1">INDIRECT("'Format extranet'!L" &amp; ($B49+1))</f>
        <v>T2</v>
      </c>
      <c r="L49" s="88">
        <v>15</v>
      </c>
      <c r="M49" s="89">
        <f>IF(ISBLANK(L49),"",VLOOKUP(L49,$P$8:$Q$57,2,TRUE))</f>
        <v>0.43194444444444419</v>
      </c>
      <c r="N49" s="90"/>
      <c r="O49" s="1">
        <f t="shared" si="0"/>
        <v>3</v>
      </c>
      <c r="P49" s="1">
        <v>42</v>
      </c>
      <c r="Q49" s="4">
        <f t="shared" si="2"/>
        <v>0.58194444444444371</v>
      </c>
    </row>
    <row r="50" spans="1:17" s="1" customFormat="1">
      <c r="A50" s="42">
        <f ca="1">_xlfn.NUMBERVALUE(INDIRECT("'Format extranet'!J" &amp; ($B50+1)),".")</f>
        <v>19</v>
      </c>
      <c r="B50" s="43">
        <v>35</v>
      </c>
      <c r="C50" s="83" t="str">
        <f ca="1">INDIRECT("'Format extranet'!G" &amp; ($B50+1))</f>
        <v>M</v>
      </c>
      <c r="D50" s="83" t="str">
        <f ca="1">INDIRECT("'Format extranet'!E" &amp; ($B50+1))</f>
        <v>NAIL</v>
      </c>
      <c r="E50" s="83" t="str">
        <f ca="1">INDIRECT("'Format extranet'!F" &amp; ($B50+1))</f>
        <v>Alain</v>
      </c>
      <c r="F50" s="83">
        <f ca="1">INDIRECT("'Format extranet'!D" &amp; ($B50+1))</f>
        <v>538142215</v>
      </c>
      <c r="G50" s="83" t="str">
        <f ca="1">INDIRECT("'Format extranet'!J" &amp; ($B50+1))</f>
        <v>19.0</v>
      </c>
      <c r="H50" s="83">
        <f ca="1">INDIRECT("'Format extranet'!A" &amp; ($B50+1))</f>
        <v>1282</v>
      </c>
      <c r="I50" s="83" t="str">
        <f ca="1">INDIRECT("'Format extranet'!B" &amp; ($B50+1))</f>
        <v>ASPTT NANTES</v>
      </c>
      <c r="J50" s="83" t="str">
        <f ca="1">INDIRECT("'Format extranet'!C" &amp; ($B50+1))</f>
        <v>EQUIPE1</v>
      </c>
      <c r="K50" s="83" t="str">
        <f ca="1">INDIRECT("'Format extranet'!L" &amp; ($B50+1))</f>
        <v>T2</v>
      </c>
      <c r="L50" s="88">
        <v>16</v>
      </c>
      <c r="M50" s="89">
        <f>IF(ISBLANK(L50),"",VLOOKUP(L50,$P$8:$Q$57,2,TRUE))</f>
        <v>0.43749999999999972</v>
      </c>
      <c r="N50" s="91"/>
      <c r="O50" s="1">
        <f t="shared" si="0"/>
        <v>3</v>
      </c>
      <c r="P50" s="1">
        <v>43</v>
      </c>
      <c r="Q50" s="4">
        <f t="shared" si="2"/>
        <v>0.58749999999999925</v>
      </c>
    </row>
    <row r="51" spans="1:17" s="1" customFormat="1">
      <c r="A51" s="42">
        <f ca="1">_xlfn.NUMBERVALUE(INDIRECT("'Format extranet'!J" &amp; ($B51+1)),".")</f>
        <v>23.5</v>
      </c>
      <c r="B51" s="43">
        <v>12</v>
      </c>
      <c r="C51" s="83" t="str">
        <f ca="1">INDIRECT("'Format extranet'!G" &amp; ($B51+1))</f>
        <v>M</v>
      </c>
      <c r="D51" s="83" t="str">
        <f ca="1">INDIRECT("'Format extranet'!E" &amp; ($B51+1))</f>
        <v>RICAUD</v>
      </c>
      <c r="E51" s="83" t="str">
        <f ca="1">INDIRECT("'Format extranet'!F" &amp; ($B51+1))</f>
        <v>Jacky</v>
      </c>
      <c r="F51" s="83">
        <f ca="1">INDIRECT("'Format extranet'!D" &amp; ($B51+1))</f>
        <v>536606263</v>
      </c>
      <c r="G51" s="83" t="str">
        <f ca="1">INDIRECT("'Format extranet'!J" &amp; ($B51+1))</f>
        <v>23.5</v>
      </c>
      <c r="H51" s="83">
        <f ca="1">INDIRECT("'Format extranet'!A" &amp; ($B51+1))</f>
        <v>1522</v>
      </c>
      <c r="I51" s="83" t="str">
        <f ca="1">INDIRECT("'Format extranet'!B" &amp; ($B51+1))</f>
        <v>AIRBUS</v>
      </c>
      <c r="J51" s="83" t="str">
        <f ca="1">INDIRECT("'Format extranet'!C" &amp; ($B51+1))</f>
        <v>EQUIPE1</v>
      </c>
      <c r="K51" s="83" t="str">
        <f ca="1">INDIRECT("'Format extranet'!L" &amp; ($B51+1))</f>
        <v>T1</v>
      </c>
      <c r="L51" s="84">
        <v>16</v>
      </c>
      <c r="M51" s="85">
        <f>IF(ISBLANK(L51),"",VLOOKUP(L51,$P$8:$Q$57,2,TRUE))</f>
        <v>0.43749999999999972</v>
      </c>
      <c r="N51" s="86"/>
      <c r="O51" s="1">
        <f t="shared" si="0"/>
        <v>3</v>
      </c>
      <c r="P51" s="1">
        <v>44</v>
      </c>
      <c r="Q51" s="4">
        <f t="shared" si="2"/>
        <v>0.59305555555555478</v>
      </c>
    </row>
    <row r="52" spans="1:17" s="1" customFormat="1">
      <c r="A52" s="42">
        <f ca="1">_xlfn.NUMBERVALUE(INDIRECT("'Format extranet'!J" &amp; ($B52+1)),".")</f>
        <v>34.1</v>
      </c>
      <c r="B52" s="43">
        <v>40</v>
      </c>
      <c r="C52" s="83" t="str">
        <f ca="1">INDIRECT("'Format extranet'!G" &amp; ($B52+1))</f>
        <v>M</v>
      </c>
      <c r="D52" s="83" t="str">
        <f ca="1">INDIRECT("'Format extranet'!E" &amp; ($B52+1))</f>
        <v>BLANCHARD</v>
      </c>
      <c r="E52" s="83" t="str">
        <f ca="1">INDIRECT("'Format extranet'!F" &amp; ($B52+1))</f>
        <v>Dominique</v>
      </c>
      <c r="F52" s="83">
        <f ca="1">INDIRECT("'Format extranet'!D" &amp; ($B52+1))</f>
        <v>48965282</v>
      </c>
      <c r="G52" s="83" t="str">
        <f ca="1">INDIRECT("'Format extranet'!J" &amp; ($B52+1))</f>
        <v>34.1</v>
      </c>
      <c r="H52" s="83">
        <f ca="1">INDIRECT("'Format extranet'!A" &amp; ($B52+1))</f>
        <v>1811</v>
      </c>
      <c r="I52" s="83" t="str">
        <f ca="1">INDIRECT("'Format extranet'!B" &amp; ($B52+1))</f>
        <v>ASMN</v>
      </c>
      <c r="J52" s="83" t="str">
        <f ca="1">INDIRECT("'Format extranet'!C" &amp; ($B52+1))</f>
        <v>EQUIPE1</v>
      </c>
      <c r="K52" s="83" t="str">
        <f ca="1">INDIRECT("'Format extranet'!L" &amp; ($B52+1))</f>
        <v>T2</v>
      </c>
      <c r="L52" s="88">
        <v>16</v>
      </c>
      <c r="M52" s="89">
        <f>IF(ISBLANK(L52),"",VLOOKUP(L52,$P$8:$Q$57,2,TRUE))</f>
        <v>0.43749999999999972</v>
      </c>
      <c r="N52" s="90"/>
      <c r="O52" s="1">
        <f t="shared" si="0"/>
        <v>3</v>
      </c>
      <c r="P52" s="1">
        <v>45</v>
      </c>
      <c r="Q52" s="4">
        <f t="shared" si="2"/>
        <v>0.59861111111111032</v>
      </c>
    </row>
    <row r="53" spans="1:17" s="1" customFormat="1" hidden="1">
      <c r="A53" s="42">
        <f ca="1">_xlfn.NUMBERVALUE(INDIRECT("'Format extranet'!J" &amp; ($B53+1)),".")</f>
        <v>0</v>
      </c>
      <c r="B53" s="43">
        <v>49</v>
      </c>
      <c r="C53" s="83">
        <f ca="1">INDIRECT("'Format extranet'!G" &amp; ($B53+1))</f>
        <v>0</v>
      </c>
      <c r="D53" s="83">
        <f ca="1">INDIRECT("'Format extranet'!E" &amp; ($B53+1))</f>
        <v>0</v>
      </c>
      <c r="E53" s="83">
        <f ca="1">INDIRECT("'Format extranet'!F" &amp; ($B53+1))</f>
        <v>0</v>
      </c>
      <c r="F53" s="83">
        <f ca="1">INDIRECT("'Format extranet'!D" &amp; ($B53+1))</f>
        <v>0</v>
      </c>
      <c r="G53" s="83">
        <f ca="1">INDIRECT("'Format extranet'!J" &amp; ($B53+1))</f>
        <v>0</v>
      </c>
      <c r="H53" s="83">
        <f ca="1">INDIRECT("'Format extranet'!A" &amp; ($B53+1))</f>
        <v>0</v>
      </c>
      <c r="I53" s="83">
        <f ca="1">INDIRECT("'Format extranet'!B" &amp; ($B53+1))</f>
        <v>0</v>
      </c>
      <c r="J53" s="83">
        <f ca="1">INDIRECT("'Format extranet'!C" &amp; ($B53+1))</f>
        <v>0</v>
      </c>
      <c r="K53" s="83">
        <f ca="1">INDIRECT("'Format extranet'!L" &amp; ($B53+1))</f>
        <v>0</v>
      </c>
      <c r="L53" s="88"/>
      <c r="M53" s="89" t="str">
        <f>IF(ISBLANK(L53),"",VLOOKUP(L53,$P$8:$Q$57,2,TRUE))</f>
        <v/>
      </c>
      <c r="N53" s="90"/>
      <c r="O53" s="1" t="str">
        <f t="shared" si="0"/>
        <v/>
      </c>
      <c r="P53" s="1">
        <v>46</v>
      </c>
      <c r="Q53" s="4">
        <f t="shared" si="2"/>
        <v>0.60416666666666585</v>
      </c>
    </row>
    <row r="54" spans="1:17" s="1" customFormat="1" hidden="1">
      <c r="A54" s="42">
        <f ca="1">_xlfn.NUMBERVALUE(INDIRECT("'Format extranet'!J" &amp; ($B54+1)),".")</f>
        <v>0</v>
      </c>
      <c r="B54" s="43">
        <v>50</v>
      </c>
      <c r="C54" s="83">
        <f ca="1">INDIRECT("'Format extranet'!G" &amp; ($B54+1))</f>
        <v>0</v>
      </c>
      <c r="D54" s="83">
        <f ca="1">INDIRECT("'Format extranet'!E" &amp; ($B54+1))</f>
        <v>0</v>
      </c>
      <c r="E54" s="83">
        <f ca="1">INDIRECT("'Format extranet'!F" &amp; ($B54+1))</f>
        <v>0</v>
      </c>
      <c r="F54" s="83">
        <f ca="1">INDIRECT("'Format extranet'!D" &amp; ($B54+1))</f>
        <v>0</v>
      </c>
      <c r="G54" s="83">
        <f ca="1">INDIRECT("'Format extranet'!J" &amp; ($B54+1))</f>
        <v>0</v>
      </c>
      <c r="H54" s="83">
        <f ca="1">INDIRECT("'Format extranet'!A" &amp; ($B54+1))</f>
        <v>0</v>
      </c>
      <c r="I54" s="83">
        <f ca="1">INDIRECT("'Format extranet'!B" &amp; ($B54+1))</f>
        <v>0</v>
      </c>
      <c r="J54" s="83">
        <f ca="1">INDIRECT("'Format extranet'!C" &amp; ($B54+1))</f>
        <v>0</v>
      </c>
      <c r="K54" s="83">
        <f ca="1">INDIRECT("'Format extranet'!L" &amp; ($B54+1))</f>
        <v>0</v>
      </c>
      <c r="L54" s="88"/>
      <c r="M54" s="89" t="str">
        <f>IF(ISBLANK(L54),"",VLOOKUP(L54,$P$8:$Q$57,2,TRUE))</f>
        <v/>
      </c>
      <c r="N54" s="90"/>
      <c r="O54" s="1" t="str">
        <f t="shared" si="0"/>
        <v/>
      </c>
      <c r="P54" s="1">
        <v>47</v>
      </c>
      <c r="Q54" s="4">
        <f t="shared" si="2"/>
        <v>0.60972222222222139</v>
      </c>
    </row>
    <row r="55" spans="1:17" s="1" customFormat="1" hidden="1">
      <c r="A55" s="42">
        <f ca="1">_xlfn.NUMBERVALUE(INDIRECT("'Format extranet'!J" &amp; ($B55+1)),".")</f>
        <v>0</v>
      </c>
      <c r="B55" s="43">
        <v>51</v>
      </c>
      <c r="C55" s="83">
        <f ca="1">INDIRECT("'Format extranet'!G" &amp; ($B55+1))</f>
        <v>0</v>
      </c>
      <c r="D55" s="83">
        <f ca="1">INDIRECT("'Format extranet'!E" &amp; ($B55+1))</f>
        <v>0</v>
      </c>
      <c r="E55" s="83">
        <f ca="1">INDIRECT("'Format extranet'!F" &amp; ($B55+1))</f>
        <v>0</v>
      </c>
      <c r="F55" s="83">
        <f ca="1">INDIRECT("'Format extranet'!D" &amp; ($B55+1))</f>
        <v>0</v>
      </c>
      <c r="G55" s="83">
        <f ca="1">INDIRECT("'Format extranet'!J" &amp; ($B55+1))</f>
        <v>0</v>
      </c>
      <c r="H55" s="83">
        <f ca="1">INDIRECT("'Format extranet'!A" &amp; ($B55+1))</f>
        <v>0</v>
      </c>
      <c r="I55" s="83">
        <f ca="1">INDIRECT("'Format extranet'!B" &amp; ($B55+1))</f>
        <v>0</v>
      </c>
      <c r="J55" s="83">
        <f ca="1">INDIRECT("'Format extranet'!C" &amp; ($B55+1))</f>
        <v>0</v>
      </c>
      <c r="K55" s="83">
        <f ca="1">INDIRECT("'Format extranet'!L" &amp; ($B55+1))</f>
        <v>0</v>
      </c>
      <c r="L55" s="88"/>
      <c r="M55" s="89" t="str">
        <f>IF(ISBLANK(L55),"",VLOOKUP(L55,$P$8:$Q$57,2,TRUE))</f>
        <v/>
      </c>
      <c r="N55" s="90"/>
      <c r="O55" s="1" t="str">
        <f t="shared" si="0"/>
        <v/>
      </c>
      <c r="P55" s="1">
        <v>48</v>
      </c>
      <c r="Q55" s="4">
        <f t="shared" si="2"/>
        <v>0.61527777777777692</v>
      </c>
    </row>
    <row r="56" spans="1:17" s="1" customFormat="1" hidden="1">
      <c r="A56" s="42">
        <f ca="1">_xlfn.NUMBERVALUE(INDIRECT("'Format extranet'!J" &amp; ($B56+1)),".")</f>
        <v>0</v>
      </c>
      <c r="B56" s="43">
        <v>52</v>
      </c>
      <c r="C56" s="83">
        <f ca="1">INDIRECT("'Format extranet'!G" &amp; ($B56+1))</f>
        <v>0</v>
      </c>
      <c r="D56" s="83">
        <f ca="1">INDIRECT("'Format extranet'!E" &amp; ($B56+1))</f>
        <v>0</v>
      </c>
      <c r="E56" s="83">
        <f ca="1">INDIRECT("'Format extranet'!F" &amp; ($B56+1))</f>
        <v>0</v>
      </c>
      <c r="F56" s="83">
        <f ca="1">INDIRECT("'Format extranet'!D" &amp; ($B56+1))</f>
        <v>0</v>
      </c>
      <c r="G56" s="83">
        <f ca="1">INDIRECT("'Format extranet'!J" &amp; ($B56+1))</f>
        <v>0</v>
      </c>
      <c r="H56" s="83">
        <f ca="1">INDIRECT("'Format extranet'!A" &amp; ($B56+1))</f>
        <v>0</v>
      </c>
      <c r="I56" s="83">
        <f ca="1">INDIRECT("'Format extranet'!B" &amp; ($B56+1))</f>
        <v>0</v>
      </c>
      <c r="J56" s="83">
        <f ca="1">INDIRECT("'Format extranet'!C" &amp; ($B56+1))</f>
        <v>0</v>
      </c>
      <c r="K56" s="83">
        <f ca="1">INDIRECT("'Format extranet'!L" &amp; ($B56+1))</f>
        <v>0</v>
      </c>
      <c r="L56" s="88"/>
      <c r="M56" s="89" t="str">
        <f>IF(ISBLANK(L56),"",VLOOKUP(L56,$P$8:$Q$57,2,TRUE))</f>
        <v/>
      </c>
      <c r="N56" s="91"/>
      <c r="O56" s="1" t="str">
        <f t="shared" si="0"/>
        <v/>
      </c>
      <c r="P56" s="1">
        <v>49</v>
      </c>
      <c r="Q56" s="4">
        <f t="shared" si="2"/>
        <v>0.62083333333333246</v>
      </c>
    </row>
    <row r="57" spans="1:17" s="1" customFormat="1" hidden="1">
      <c r="A57" s="42">
        <f ca="1">_xlfn.NUMBERVALUE(INDIRECT("'Format extranet'!J" &amp; ($B57+1)),".")</f>
        <v>0</v>
      </c>
      <c r="B57" s="43">
        <v>53</v>
      </c>
      <c r="C57" s="83">
        <f ca="1">INDIRECT("'Format extranet'!G" &amp; ($B57+1))</f>
        <v>0</v>
      </c>
      <c r="D57" s="83">
        <f ca="1">INDIRECT("'Format extranet'!E" &amp; ($B57+1))</f>
        <v>0</v>
      </c>
      <c r="E57" s="83">
        <f ca="1">INDIRECT("'Format extranet'!F" &amp; ($B57+1))</f>
        <v>0</v>
      </c>
      <c r="F57" s="83">
        <f ca="1">INDIRECT("'Format extranet'!D" &amp; ($B57+1))</f>
        <v>0</v>
      </c>
      <c r="G57" s="83">
        <f ca="1">INDIRECT("'Format extranet'!J" &amp; ($B57+1))</f>
        <v>0</v>
      </c>
      <c r="H57" s="83">
        <f ca="1">INDIRECT("'Format extranet'!A" &amp; ($B57+1))</f>
        <v>0</v>
      </c>
      <c r="I57" s="83">
        <f ca="1">INDIRECT("'Format extranet'!B" &amp; ($B57+1))</f>
        <v>0</v>
      </c>
      <c r="J57" s="83">
        <f ca="1">INDIRECT("'Format extranet'!C" &amp; ($B57+1))</f>
        <v>0</v>
      </c>
      <c r="K57" s="83">
        <f ca="1">INDIRECT("'Format extranet'!L" &amp; ($B57+1))</f>
        <v>0</v>
      </c>
      <c r="L57" s="88"/>
      <c r="M57" s="89" t="str">
        <f>IF(ISBLANK(L57),"",VLOOKUP(L57,$P$8:$Q$57,2,TRUE))</f>
        <v/>
      </c>
      <c r="N57" s="90"/>
      <c r="O57" s="1" t="str">
        <f t="shared" si="0"/>
        <v/>
      </c>
      <c r="P57" s="1">
        <v>50</v>
      </c>
      <c r="Q57" s="4">
        <f t="shared" si="2"/>
        <v>0.626388888888888</v>
      </c>
    </row>
    <row r="58" spans="1:17" s="1" customFormat="1" hidden="1">
      <c r="A58" s="42">
        <f ca="1">_xlfn.NUMBERVALUE(INDIRECT("'Format extranet'!J" &amp; ($B58+1)),".")</f>
        <v>0</v>
      </c>
      <c r="B58" s="43">
        <v>54</v>
      </c>
      <c r="C58" s="83">
        <f ca="1">INDIRECT("'Format extranet'!G" &amp; ($B58+1))</f>
        <v>0</v>
      </c>
      <c r="D58" s="83">
        <f ca="1">INDIRECT("'Format extranet'!E" &amp; ($B58+1))</f>
        <v>0</v>
      </c>
      <c r="E58" s="83">
        <f ca="1">INDIRECT("'Format extranet'!F" &amp; ($B58+1))</f>
        <v>0</v>
      </c>
      <c r="F58" s="83">
        <f ca="1">INDIRECT("'Format extranet'!D" &amp; ($B58+1))</f>
        <v>0</v>
      </c>
      <c r="G58" s="83">
        <f ca="1">INDIRECT("'Format extranet'!J" &amp; ($B58+1))</f>
        <v>0</v>
      </c>
      <c r="H58" s="83">
        <f ca="1">INDIRECT("'Format extranet'!A" &amp; ($B58+1))</f>
        <v>0</v>
      </c>
      <c r="I58" s="83">
        <f ca="1">INDIRECT("'Format extranet'!B" &amp; ($B58+1))</f>
        <v>0</v>
      </c>
      <c r="J58" s="83">
        <f ca="1">INDIRECT("'Format extranet'!C" &amp; ($B58+1))</f>
        <v>0</v>
      </c>
      <c r="K58" s="83">
        <f ca="1">INDIRECT("'Format extranet'!L" &amp; ($B58+1))</f>
        <v>0</v>
      </c>
      <c r="L58" s="88"/>
      <c r="M58" s="89" t="str">
        <f>IF(ISBLANK(L58),"",VLOOKUP(L58,$P$8:$Q$57,2,TRUE))</f>
        <v/>
      </c>
      <c r="N58" s="90"/>
      <c r="O58" s="1" t="str">
        <f t="shared" si="0"/>
        <v/>
      </c>
    </row>
    <row r="59" spans="1:17" s="1" customFormat="1" hidden="1">
      <c r="A59" s="42">
        <f ca="1">_xlfn.NUMBERVALUE(INDIRECT("'Format extranet'!J" &amp; ($B59+1)),".")</f>
        <v>0</v>
      </c>
      <c r="B59" s="43">
        <v>55</v>
      </c>
      <c r="C59" s="83">
        <f ca="1">INDIRECT("'Format extranet'!G" &amp; ($B59+1))</f>
        <v>0</v>
      </c>
      <c r="D59" s="83">
        <f ca="1">INDIRECT("'Format extranet'!E" &amp; ($B59+1))</f>
        <v>0</v>
      </c>
      <c r="E59" s="83">
        <f ca="1">INDIRECT("'Format extranet'!F" &amp; ($B59+1))</f>
        <v>0</v>
      </c>
      <c r="F59" s="83">
        <f ca="1">INDIRECT("'Format extranet'!D" &amp; ($B59+1))</f>
        <v>0</v>
      </c>
      <c r="G59" s="83">
        <f ca="1">INDIRECT("'Format extranet'!J" &amp; ($B59+1))</f>
        <v>0</v>
      </c>
      <c r="H59" s="83">
        <f ca="1">INDIRECT("'Format extranet'!A" &amp; ($B59+1))</f>
        <v>0</v>
      </c>
      <c r="I59" s="83">
        <f ca="1">INDIRECT("'Format extranet'!B" &amp; ($B59+1))</f>
        <v>0</v>
      </c>
      <c r="J59" s="83">
        <f ca="1">INDIRECT("'Format extranet'!C" &amp; ($B59+1))</f>
        <v>0</v>
      </c>
      <c r="K59" s="83">
        <f ca="1">INDIRECT("'Format extranet'!L" &amp; ($B59+1))</f>
        <v>0</v>
      </c>
      <c r="L59" s="88"/>
      <c r="M59" s="89" t="str">
        <f>IF(ISBLANK(L59),"",VLOOKUP(L59,$P$8:$Q$57,2,TRUE))</f>
        <v/>
      </c>
      <c r="N59" s="90"/>
      <c r="O59" s="1" t="str">
        <f t="shared" si="0"/>
        <v/>
      </c>
    </row>
    <row r="60" spans="1:17" s="1" customFormat="1" hidden="1">
      <c r="A60" s="42">
        <f ca="1">_xlfn.NUMBERVALUE(INDIRECT("'Format extranet'!J" &amp; ($B60+1)),".")</f>
        <v>0</v>
      </c>
      <c r="B60" s="43">
        <v>56</v>
      </c>
      <c r="C60" s="83">
        <f ca="1">INDIRECT("'Format extranet'!G" &amp; ($B60+1))</f>
        <v>0</v>
      </c>
      <c r="D60" s="83">
        <f ca="1">INDIRECT("'Format extranet'!E" &amp; ($B60+1))</f>
        <v>0</v>
      </c>
      <c r="E60" s="83">
        <f ca="1">INDIRECT("'Format extranet'!F" &amp; ($B60+1))</f>
        <v>0</v>
      </c>
      <c r="F60" s="83">
        <f ca="1">INDIRECT("'Format extranet'!D" &amp; ($B60+1))</f>
        <v>0</v>
      </c>
      <c r="G60" s="83">
        <f ca="1">INDIRECT("'Format extranet'!J" &amp; ($B60+1))</f>
        <v>0</v>
      </c>
      <c r="H60" s="83">
        <f ca="1">INDIRECT("'Format extranet'!A" &amp; ($B60+1))</f>
        <v>0</v>
      </c>
      <c r="I60" s="83">
        <f ca="1">INDIRECT("'Format extranet'!B" &amp; ($B60+1))</f>
        <v>0</v>
      </c>
      <c r="J60" s="83">
        <f ca="1">INDIRECT("'Format extranet'!C" &amp; ($B60+1))</f>
        <v>0</v>
      </c>
      <c r="K60" s="83">
        <f ca="1">INDIRECT("'Format extranet'!L" &amp; ($B60+1))</f>
        <v>0</v>
      </c>
      <c r="L60" s="88"/>
      <c r="M60" s="89" t="str">
        <f>IF(ISBLANK(L60),"",VLOOKUP(L60,$P$8:$Q$57,2,TRUE))</f>
        <v/>
      </c>
      <c r="N60" s="90"/>
      <c r="O60" s="1" t="str">
        <f t="shared" si="0"/>
        <v/>
      </c>
    </row>
    <row r="61" spans="1:17" s="1" customFormat="1" hidden="1">
      <c r="A61" s="42">
        <f ca="1">_xlfn.NUMBERVALUE(INDIRECT("'Format extranet'!J" &amp; ($B61+1)),".")</f>
        <v>0</v>
      </c>
      <c r="B61" s="43">
        <v>57</v>
      </c>
      <c r="C61" s="83">
        <f ca="1">INDIRECT("'Format extranet'!G" &amp; ($B61+1))</f>
        <v>0</v>
      </c>
      <c r="D61" s="83">
        <f ca="1">INDIRECT("'Format extranet'!E" &amp; ($B61+1))</f>
        <v>0</v>
      </c>
      <c r="E61" s="83">
        <f ca="1">INDIRECT("'Format extranet'!F" &amp; ($B61+1))</f>
        <v>0</v>
      </c>
      <c r="F61" s="83">
        <f ca="1">INDIRECT("'Format extranet'!D" &amp; ($B61+1))</f>
        <v>0</v>
      </c>
      <c r="G61" s="83">
        <f ca="1">INDIRECT("'Format extranet'!J" &amp; ($B61+1))</f>
        <v>0</v>
      </c>
      <c r="H61" s="83">
        <f ca="1">INDIRECT("'Format extranet'!A" &amp; ($B61+1))</f>
        <v>0</v>
      </c>
      <c r="I61" s="83">
        <f ca="1">INDIRECT("'Format extranet'!B" &amp; ($B61+1))</f>
        <v>0</v>
      </c>
      <c r="J61" s="83">
        <f ca="1">INDIRECT("'Format extranet'!C" &amp; ($B61+1))</f>
        <v>0</v>
      </c>
      <c r="K61" s="83">
        <f ca="1">INDIRECT("'Format extranet'!L" &amp; ($B61+1))</f>
        <v>0</v>
      </c>
      <c r="L61" s="88"/>
      <c r="M61" s="89" t="str">
        <f>IF(ISBLANK(L61),"",VLOOKUP(L61,$P$8:$Q$57,2,TRUE))</f>
        <v/>
      </c>
      <c r="N61" s="91"/>
      <c r="O61" s="1" t="str">
        <f t="shared" si="0"/>
        <v/>
      </c>
    </row>
    <row r="62" spans="1:17" s="1" customFormat="1" hidden="1">
      <c r="A62" s="42">
        <f ca="1">_xlfn.NUMBERVALUE(INDIRECT("'Format extranet'!J" &amp; ($B62+1)),".")</f>
        <v>0</v>
      </c>
      <c r="B62" s="43">
        <v>58</v>
      </c>
      <c r="C62" s="83">
        <f ca="1">INDIRECT("'Format extranet'!G" &amp; ($B62+1))</f>
        <v>0</v>
      </c>
      <c r="D62" s="83">
        <f ca="1">INDIRECT("'Format extranet'!E" &amp; ($B62+1))</f>
        <v>0</v>
      </c>
      <c r="E62" s="83">
        <f ca="1">INDIRECT("'Format extranet'!F" &amp; ($B62+1))</f>
        <v>0</v>
      </c>
      <c r="F62" s="83">
        <f ca="1">INDIRECT("'Format extranet'!D" &amp; ($B62+1))</f>
        <v>0</v>
      </c>
      <c r="G62" s="83">
        <f ca="1">INDIRECT("'Format extranet'!J" &amp; ($B62+1))</f>
        <v>0</v>
      </c>
      <c r="H62" s="83">
        <f ca="1">INDIRECT("'Format extranet'!A" &amp; ($B62+1))</f>
        <v>0</v>
      </c>
      <c r="I62" s="83">
        <f ca="1">INDIRECT("'Format extranet'!B" &amp; ($B62+1))</f>
        <v>0</v>
      </c>
      <c r="J62" s="83">
        <f ca="1">INDIRECT("'Format extranet'!C" &amp; ($B62+1))</f>
        <v>0</v>
      </c>
      <c r="K62" s="83">
        <f ca="1">INDIRECT("'Format extranet'!L" &amp; ($B62+1))</f>
        <v>0</v>
      </c>
      <c r="L62" s="88"/>
      <c r="M62" s="89" t="str">
        <f>IF(ISBLANK(L62),"",VLOOKUP(L62,$P$8:$Q$57,2,TRUE))</f>
        <v/>
      </c>
      <c r="N62" s="90"/>
      <c r="O62" s="1" t="str">
        <f t="shared" si="0"/>
        <v/>
      </c>
    </row>
    <row r="63" spans="1:17" s="1" customFormat="1" hidden="1">
      <c r="A63" s="42">
        <f ca="1">_xlfn.NUMBERVALUE(INDIRECT("'Format extranet'!J" &amp; ($B63+1)),".")</f>
        <v>0</v>
      </c>
      <c r="B63" s="43">
        <v>59</v>
      </c>
      <c r="C63" s="83">
        <f ca="1">INDIRECT("'Format extranet'!G" &amp; ($B63+1))</f>
        <v>0</v>
      </c>
      <c r="D63" s="83">
        <f ca="1">INDIRECT("'Format extranet'!E" &amp; ($B63+1))</f>
        <v>0</v>
      </c>
      <c r="E63" s="83">
        <f ca="1">INDIRECT("'Format extranet'!F" &amp; ($B63+1))</f>
        <v>0</v>
      </c>
      <c r="F63" s="83">
        <f ca="1">INDIRECT("'Format extranet'!D" &amp; ($B63+1))</f>
        <v>0</v>
      </c>
      <c r="G63" s="83">
        <f ca="1">INDIRECT("'Format extranet'!J" &amp; ($B63+1))</f>
        <v>0</v>
      </c>
      <c r="H63" s="83">
        <f ca="1">INDIRECT("'Format extranet'!A" &amp; ($B63+1))</f>
        <v>0</v>
      </c>
      <c r="I63" s="83">
        <f ca="1">INDIRECT("'Format extranet'!B" &amp; ($B63+1))</f>
        <v>0</v>
      </c>
      <c r="J63" s="83">
        <f ca="1">INDIRECT("'Format extranet'!C" &amp; ($B63+1))</f>
        <v>0</v>
      </c>
      <c r="K63" s="83">
        <f ca="1">INDIRECT("'Format extranet'!L" &amp; ($B63+1))</f>
        <v>0</v>
      </c>
      <c r="L63" s="88"/>
      <c r="M63" s="89" t="str">
        <f>IF(ISBLANK(L63),"",VLOOKUP(L63,$P$8:$Q$57,2,TRUE))</f>
        <v/>
      </c>
      <c r="N63" s="90"/>
      <c r="O63" s="1" t="str">
        <f>IF(L63="","",COUNTIF($L$5:$L$141,L63))</f>
        <v/>
      </c>
    </row>
    <row r="64" spans="1:17" s="1" customFormat="1" hidden="1">
      <c r="A64" s="42">
        <f ca="1">_xlfn.NUMBERVALUE(INDIRECT("'Format extranet'!J" &amp; ($B64+1)),".")</f>
        <v>0</v>
      </c>
      <c r="B64" s="43">
        <v>60</v>
      </c>
      <c r="C64" s="83">
        <f ca="1">INDIRECT("'Format extranet'!G" &amp; ($B64+1))</f>
        <v>0</v>
      </c>
      <c r="D64" s="83">
        <f ca="1">INDIRECT("'Format extranet'!E" &amp; ($B64+1))</f>
        <v>0</v>
      </c>
      <c r="E64" s="83">
        <f ca="1">INDIRECT("'Format extranet'!F" &amp; ($B64+1))</f>
        <v>0</v>
      </c>
      <c r="F64" s="83">
        <f ca="1">INDIRECT("'Format extranet'!D" &amp; ($B64+1))</f>
        <v>0</v>
      </c>
      <c r="G64" s="83">
        <f ca="1">INDIRECT("'Format extranet'!J" &amp; ($B64+1))</f>
        <v>0</v>
      </c>
      <c r="H64" s="83">
        <f ca="1">INDIRECT("'Format extranet'!A" &amp; ($B64+1))</f>
        <v>0</v>
      </c>
      <c r="I64" s="83">
        <f ca="1">INDIRECT("'Format extranet'!B" &amp; ($B64+1))</f>
        <v>0</v>
      </c>
      <c r="J64" s="83">
        <f ca="1">INDIRECT("'Format extranet'!C" &amp; ($B64+1))</f>
        <v>0</v>
      </c>
      <c r="K64" s="83">
        <f ca="1">INDIRECT("'Format extranet'!L" &amp; ($B64+1))</f>
        <v>0</v>
      </c>
      <c r="L64" s="88"/>
      <c r="M64" s="89" t="str">
        <f>IF(ISBLANK(L64),"",VLOOKUP(L64,$P$8:$Q$57,2,TRUE))</f>
        <v/>
      </c>
      <c r="N64" s="90"/>
      <c r="O64" s="1" t="str">
        <f t="shared" ref="O64:O127" si="3">IF(L64="","",COUNTIF($L$5:$L$141,L64))</f>
        <v/>
      </c>
    </row>
    <row r="65" spans="1:26" s="1" customFormat="1" hidden="1">
      <c r="A65" s="42">
        <f ca="1">_xlfn.NUMBERVALUE(INDIRECT("'Format extranet'!J" &amp; ($B65+1)),".")</f>
        <v>0</v>
      </c>
      <c r="B65" s="43">
        <v>61</v>
      </c>
      <c r="C65" s="83">
        <f ca="1">INDIRECT("'Format extranet'!G" &amp; ($B65+1))</f>
        <v>0</v>
      </c>
      <c r="D65" s="83">
        <f ca="1">INDIRECT("'Format extranet'!E" &amp; ($B65+1))</f>
        <v>0</v>
      </c>
      <c r="E65" s="83">
        <f ca="1">INDIRECT("'Format extranet'!F" &amp; ($B65+1))</f>
        <v>0</v>
      </c>
      <c r="F65" s="83">
        <f ca="1">INDIRECT("'Format extranet'!D" &amp; ($B65+1))</f>
        <v>0</v>
      </c>
      <c r="G65" s="83">
        <f ca="1">INDIRECT("'Format extranet'!J" &amp; ($B65+1))</f>
        <v>0</v>
      </c>
      <c r="H65" s="83">
        <f ca="1">INDIRECT("'Format extranet'!A" &amp; ($B65+1))</f>
        <v>0</v>
      </c>
      <c r="I65" s="83">
        <f ca="1">INDIRECT("'Format extranet'!B" &amp; ($B65+1))</f>
        <v>0</v>
      </c>
      <c r="J65" s="83">
        <f ca="1">INDIRECT("'Format extranet'!C" &amp; ($B65+1))</f>
        <v>0</v>
      </c>
      <c r="K65" s="83">
        <f ca="1">INDIRECT("'Format extranet'!L" &amp; ($B65+1))</f>
        <v>0</v>
      </c>
      <c r="L65" s="88"/>
      <c r="M65" s="89" t="str">
        <f>IF(ISBLANK(L65),"",VLOOKUP(L65,$P$8:$Q$57,2,TRUE))</f>
        <v/>
      </c>
      <c r="N65" s="90"/>
      <c r="O65" s="1" t="str">
        <f t="shared" si="3"/>
        <v/>
      </c>
    </row>
    <row r="66" spans="1:26" s="1" customFormat="1" hidden="1">
      <c r="A66" s="42">
        <f ca="1">_xlfn.NUMBERVALUE(INDIRECT("'Format extranet'!J" &amp; ($B66+1)),".")</f>
        <v>0</v>
      </c>
      <c r="B66" s="43">
        <v>62</v>
      </c>
      <c r="C66" s="83">
        <f ca="1">INDIRECT("'Format extranet'!G" &amp; ($B66+1))</f>
        <v>0</v>
      </c>
      <c r="D66" s="83">
        <f ca="1">INDIRECT("'Format extranet'!E" &amp; ($B66+1))</f>
        <v>0</v>
      </c>
      <c r="E66" s="83">
        <f ca="1">INDIRECT("'Format extranet'!F" &amp; ($B66+1))</f>
        <v>0</v>
      </c>
      <c r="F66" s="83">
        <f ca="1">INDIRECT("'Format extranet'!D" &amp; ($B66+1))</f>
        <v>0</v>
      </c>
      <c r="G66" s="83">
        <f ca="1">INDIRECT("'Format extranet'!J" &amp; ($B66+1))</f>
        <v>0</v>
      </c>
      <c r="H66" s="83">
        <f ca="1">INDIRECT("'Format extranet'!A" &amp; ($B66+1))</f>
        <v>0</v>
      </c>
      <c r="I66" s="83">
        <f ca="1">INDIRECT("'Format extranet'!B" &amp; ($B66+1))</f>
        <v>0</v>
      </c>
      <c r="J66" s="83">
        <f ca="1">INDIRECT("'Format extranet'!C" &amp; ($B66+1))</f>
        <v>0</v>
      </c>
      <c r="K66" s="83">
        <f ca="1">INDIRECT("'Format extranet'!L" &amp; ($B66+1))</f>
        <v>0</v>
      </c>
      <c r="L66" s="88"/>
      <c r="M66" s="89" t="str">
        <f>IF(ISBLANK(L66),"",VLOOKUP(L66,$P$8:$Q$57,2,TRUE))</f>
        <v/>
      </c>
      <c r="N66" s="90"/>
      <c r="O66" s="1" t="str">
        <f t="shared" si="3"/>
        <v/>
      </c>
    </row>
    <row r="67" spans="1:26" s="1" customFormat="1" hidden="1">
      <c r="A67" s="42">
        <f ca="1">_xlfn.NUMBERVALUE(INDIRECT("'Format extranet'!J" &amp; ($B67+1)),".")</f>
        <v>0</v>
      </c>
      <c r="B67" s="43">
        <v>63</v>
      </c>
      <c r="C67" s="83">
        <f ca="1">INDIRECT("'Format extranet'!G" &amp; ($B67+1))</f>
        <v>0</v>
      </c>
      <c r="D67" s="83">
        <f ca="1">INDIRECT("'Format extranet'!E" &amp; ($B67+1))</f>
        <v>0</v>
      </c>
      <c r="E67" s="83">
        <f ca="1">INDIRECT("'Format extranet'!F" &amp; ($B67+1))</f>
        <v>0</v>
      </c>
      <c r="F67" s="83">
        <f ca="1">INDIRECT("'Format extranet'!D" &amp; ($B67+1))</f>
        <v>0</v>
      </c>
      <c r="G67" s="83">
        <f ca="1">INDIRECT("'Format extranet'!J" &amp; ($B67+1))</f>
        <v>0</v>
      </c>
      <c r="H67" s="83">
        <f ca="1">INDIRECT("'Format extranet'!A" &amp; ($B67+1))</f>
        <v>0</v>
      </c>
      <c r="I67" s="83">
        <f ca="1">INDIRECT("'Format extranet'!B" &amp; ($B67+1))</f>
        <v>0</v>
      </c>
      <c r="J67" s="83">
        <f ca="1">INDIRECT("'Format extranet'!C" &amp; ($B67+1))</f>
        <v>0</v>
      </c>
      <c r="K67" s="83">
        <f ca="1">INDIRECT("'Format extranet'!L" &amp; ($B67+1))</f>
        <v>0</v>
      </c>
      <c r="L67" s="88"/>
      <c r="M67" s="89" t="str">
        <f>IF(ISBLANK(L67),"",VLOOKUP(L67,$P$8:$Q$57,2,TRUE))</f>
        <v/>
      </c>
      <c r="N67" s="90"/>
      <c r="O67" s="1" t="str">
        <f t="shared" si="3"/>
        <v/>
      </c>
    </row>
    <row r="68" spans="1:26" s="1" customFormat="1" hidden="1">
      <c r="A68" s="42">
        <f ca="1">_xlfn.NUMBERVALUE(INDIRECT("'Format extranet'!J" &amp; ($B68+1)),".")</f>
        <v>0</v>
      </c>
      <c r="B68" s="43">
        <v>64</v>
      </c>
      <c r="C68" s="83">
        <f ca="1">INDIRECT("'Format extranet'!G" &amp; ($B68+1))</f>
        <v>0</v>
      </c>
      <c r="D68" s="83">
        <f ca="1">INDIRECT("'Format extranet'!E" &amp; ($B68+1))</f>
        <v>0</v>
      </c>
      <c r="E68" s="83">
        <f ca="1">INDIRECT("'Format extranet'!F" &amp; ($B68+1))</f>
        <v>0</v>
      </c>
      <c r="F68" s="83">
        <f ca="1">INDIRECT("'Format extranet'!D" &amp; ($B68+1))</f>
        <v>0</v>
      </c>
      <c r="G68" s="83">
        <f ca="1">INDIRECT("'Format extranet'!J" &amp; ($B68+1))</f>
        <v>0</v>
      </c>
      <c r="H68" s="83">
        <f ca="1">INDIRECT("'Format extranet'!A" &amp; ($B68+1))</f>
        <v>0</v>
      </c>
      <c r="I68" s="83">
        <f ca="1">INDIRECT("'Format extranet'!B" &amp; ($B68+1))</f>
        <v>0</v>
      </c>
      <c r="J68" s="83">
        <f ca="1">INDIRECT("'Format extranet'!C" &amp; ($B68+1))</f>
        <v>0</v>
      </c>
      <c r="K68" s="83">
        <f ca="1">INDIRECT("'Format extranet'!L" &amp; ($B68+1))</f>
        <v>0</v>
      </c>
      <c r="L68" s="88"/>
      <c r="M68" s="89" t="str">
        <f>IF(ISBLANK(L68),"",VLOOKUP(L68,$P$8:$Q$57,2,TRUE))</f>
        <v/>
      </c>
      <c r="N68" s="91"/>
      <c r="O68" s="1" t="str">
        <f t="shared" si="3"/>
        <v/>
      </c>
    </row>
    <row r="69" spans="1:26" s="1" customFormat="1" hidden="1">
      <c r="A69" s="42">
        <f ca="1">_xlfn.NUMBERVALUE(INDIRECT("'Format extranet'!J" &amp; ($B69+1)),".")</f>
        <v>0</v>
      </c>
      <c r="B69" s="43">
        <v>65</v>
      </c>
      <c r="C69" s="83">
        <f ca="1">INDIRECT("'Format extranet'!G" &amp; ($B69+1))</f>
        <v>0</v>
      </c>
      <c r="D69" s="83">
        <f ca="1">INDIRECT("'Format extranet'!E" &amp; ($B69+1))</f>
        <v>0</v>
      </c>
      <c r="E69" s="83">
        <f ca="1">INDIRECT("'Format extranet'!F" &amp; ($B69+1))</f>
        <v>0</v>
      </c>
      <c r="F69" s="83">
        <f ca="1">INDIRECT("'Format extranet'!D" &amp; ($B69+1))</f>
        <v>0</v>
      </c>
      <c r="G69" s="83">
        <f ca="1">INDIRECT("'Format extranet'!J" &amp; ($B69+1))</f>
        <v>0</v>
      </c>
      <c r="H69" s="83">
        <f ca="1">INDIRECT("'Format extranet'!A" &amp; ($B69+1))</f>
        <v>0</v>
      </c>
      <c r="I69" s="83">
        <f ca="1">INDIRECT("'Format extranet'!B" &amp; ($B69+1))</f>
        <v>0</v>
      </c>
      <c r="J69" s="83">
        <f ca="1">INDIRECT("'Format extranet'!C" &amp; ($B69+1))</f>
        <v>0</v>
      </c>
      <c r="K69" s="83">
        <f ca="1">INDIRECT("'Format extranet'!L" &amp; ($B69+1))</f>
        <v>0</v>
      </c>
      <c r="L69" s="88"/>
      <c r="M69" s="89" t="str">
        <f>IF(ISBLANK(L69),"",VLOOKUP(L69,$P$8:$Q$57,2,TRUE))</f>
        <v/>
      </c>
      <c r="N69" s="91"/>
      <c r="O69" s="1" t="str">
        <f t="shared" si="3"/>
        <v/>
      </c>
    </row>
    <row r="70" spans="1:26" s="1" customFormat="1" hidden="1">
      <c r="A70" s="42">
        <f ca="1">_xlfn.NUMBERVALUE(INDIRECT("'Format extranet'!J" &amp; ($B70+1)),".")</f>
        <v>0</v>
      </c>
      <c r="B70" s="43">
        <v>66</v>
      </c>
      <c r="C70" s="83">
        <f ca="1">INDIRECT("'Format extranet'!G" &amp; ($B70+1))</f>
        <v>0</v>
      </c>
      <c r="D70" s="83">
        <f ca="1">INDIRECT("'Format extranet'!E" &amp; ($B70+1))</f>
        <v>0</v>
      </c>
      <c r="E70" s="83">
        <f ca="1">INDIRECT("'Format extranet'!F" &amp; ($B70+1))</f>
        <v>0</v>
      </c>
      <c r="F70" s="83">
        <f ca="1">INDIRECT("'Format extranet'!D" &amp; ($B70+1))</f>
        <v>0</v>
      </c>
      <c r="G70" s="83">
        <f ca="1">INDIRECT("'Format extranet'!J" &amp; ($B70+1))</f>
        <v>0</v>
      </c>
      <c r="H70" s="83">
        <f ca="1">INDIRECT("'Format extranet'!A" &amp; ($B70+1))</f>
        <v>0</v>
      </c>
      <c r="I70" s="83">
        <f ca="1">INDIRECT("'Format extranet'!B" &amp; ($B70+1))</f>
        <v>0</v>
      </c>
      <c r="J70" s="83">
        <f ca="1">INDIRECT("'Format extranet'!C" &amp; ($B70+1))</f>
        <v>0</v>
      </c>
      <c r="K70" s="83">
        <f ca="1">INDIRECT("'Format extranet'!L" &amp; ($B70+1))</f>
        <v>0</v>
      </c>
      <c r="L70" s="92"/>
      <c r="M70" s="89" t="str">
        <f>IF(ISBLANK(L70),"",VLOOKUP(L70,$P$8:$Q$57,2,TRUE))</f>
        <v/>
      </c>
      <c r="N70" s="90"/>
      <c r="O70" s="1" t="str">
        <f t="shared" si="3"/>
        <v/>
      </c>
    </row>
    <row r="71" spans="1:26" hidden="1">
      <c r="A71" s="42">
        <f ca="1">_xlfn.NUMBERVALUE(INDIRECT("'Format extranet'!J" &amp; ($B71+1)),".")</f>
        <v>0</v>
      </c>
      <c r="B71" s="43">
        <v>67</v>
      </c>
      <c r="C71" s="83">
        <f ca="1">INDIRECT("'Format extranet'!G" &amp; ($B71+1))</f>
        <v>0</v>
      </c>
      <c r="D71" s="83">
        <f ca="1">INDIRECT("'Format extranet'!E" &amp; ($B71+1))</f>
        <v>0</v>
      </c>
      <c r="E71" s="83">
        <f ca="1">INDIRECT("'Format extranet'!F" &amp; ($B71+1))</f>
        <v>0</v>
      </c>
      <c r="F71" s="83">
        <f ca="1">INDIRECT("'Format extranet'!D" &amp; ($B71+1))</f>
        <v>0</v>
      </c>
      <c r="G71" s="83">
        <f ca="1">INDIRECT("'Format extranet'!J" &amp; ($B71+1))</f>
        <v>0</v>
      </c>
      <c r="H71" s="83">
        <f ca="1">INDIRECT("'Format extranet'!A" &amp; ($B71+1))</f>
        <v>0</v>
      </c>
      <c r="I71" s="83">
        <f ca="1">INDIRECT("'Format extranet'!B" &amp; ($B71+1))</f>
        <v>0</v>
      </c>
      <c r="J71" s="83">
        <f ca="1">INDIRECT("'Format extranet'!C" &amp; ($B71+1))</f>
        <v>0</v>
      </c>
      <c r="K71" s="83">
        <f ca="1">INDIRECT("'Format extranet'!L" &amp; ($B71+1))</f>
        <v>0</v>
      </c>
      <c r="L71" s="88"/>
      <c r="M71" s="89" t="str">
        <f>IF(ISBLANK(L71),"",VLOOKUP(L71,$P$8:$Q$57,2,TRUE))</f>
        <v/>
      </c>
      <c r="N71" s="91"/>
      <c r="O71" s="1" t="str">
        <f t="shared" si="3"/>
        <v/>
      </c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idden="1">
      <c r="A72" s="42">
        <f ca="1">_xlfn.NUMBERVALUE(INDIRECT("'Format extranet'!J" &amp; ($B72+1)),".")</f>
        <v>0</v>
      </c>
      <c r="B72" s="43">
        <v>68</v>
      </c>
      <c r="C72" s="83">
        <f ca="1">INDIRECT("'Format extranet'!G" &amp; ($B72+1))</f>
        <v>0</v>
      </c>
      <c r="D72" s="83">
        <f ca="1">INDIRECT("'Format extranet'!E" &amp; ($B72+1))</f>
        <v>0</v>
      </c>
      <c r="E72" s="83">
        <f ca="1">INDIRECT("'Format extranet'!F" &amp; ($B72+1))</f>
        <v>0</v>
      </c>
      <c r="F72" s="83">
        <f ca="1">INDIRECT("'Format extranet'!D" &amp; ($B72+1))</f>
        <v>0</v>
      </c>
      <c r="G72" s="83">
        <f ca="1">INDIRECT("'Format extranet'!J" &amp; ($B72+1))</f>
        <v>0</v>
      </c>
      <c r="H72" s="83">
        <f ca="1">INDIRECT("'Format extranet'!A" &amp; ($B72+1))</f>
        <v>0</v>
      </c>
      <c r="I72" s="83">
        <f ca="1">INDIRECT("'Format extranet'!B" &amp; ($B72+1))</f>
        <v>0</v>
      </c>
      <c r="J72" s="83">
        <f ca="1">INDIRECT("'Format extranet'!C" &amp; ($B72+1))</f>
        <v>0</v>
      </c>
      <c r="K72" s="83">
        <f ca="1">INDIRECT("'Format extranet'!L" &amp; ($B72+1))</f>
        <v>0</v>
      </c>
      <c r="L72" s="88"/>
      <c r="M72" s="89" t="str">
        <f>IF(ISBLANK(L72),"",VLOOKUP(L72,$P$8:$Q$57,2,TRUE))</f>
        <v/>
      </c>
      <c r="N72" s="90"/>
      <c r="O72" s="1" t="str">
        <f t="shared" si="3"/>
        <v/>
      </c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idden="1">
      <c r="A73" s="42">
        <f ca="1">_xlfn.NUMBERVALUE(INDIRECT("'Format extranet'!J" &amp; ($B73+1)),".")</f>
        <v>0</v>
      </c>
      <c r="B73" s="43">
        <v>69</v>
      </c>
      <c r="C73" s="83">
        <f ca="1">INDIRECT("'Format extranet'!G" &amp; ($B73+1))</f>
        <v>0</v>
      </c>
      <c r="D73" s="83">
        <f ca="1">INDIRECT("'Format extranet'!E" &amp; ($B73+1))</f>
        <v>0</v>
      </c>
      <c r="E73" s="83">
        <f ca="1">INDIRECT("'Format extranet'!F" &amp; ($B73+1))</f>
        <v>0</v>
      </c>
      <c r="F73" s="83">
        <f ca="1">INDIRECT("'Format extranet'!D" &amp; ($B73+1))</f>
        <v>0</v>
      </c>
      <c r="G73" s="83">
        <f ca="1">INDIRECT("'Format extranet'!J" &amp; ($B73+1))</f>
        <v>0</v>
      </c>
      <c r="H73" s="83">
        <f ca="1">INDIRECT("'Format extranet'!A" &amp; ($B73+1))</f>
        <v>0</v>
      </c>
      <c r="I73" s="83">
        <f ca="1">INDIRECT("'Format extranet'!B" &amp; ($B73+1))</f>
        <v>0</v>
      </c>
      <c r="J73" s="83">
        <f ca="1">INDIRECT("'Format extranet'!C" &amp; ($B73+1))</f>
        <v>0</v>
      </c>
      <c r="K73" s="83">
        <f ca="1">INDIRECT("'Format extranet'!L" &amp; ($B73+1))</f>
        <v>0</v>
      </c>
      <c r="L73" s="88"/>
      <c r="M73" s="89" t="str">
        <f>IF(ISBLANK(L73),"",VLOOKUP(L73,$P$8:$Q$57,2,TRUE))</f>
        <v/>
      </c>
      <c r="N73" s="90"/>
      <c r="O73" s="1" t="str">
        <f t="shared" si="3"/>
        <v/>
      </c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idden="1">
      <c r="A74" s="42">
        <f ca="1">_xlfn.NUMBERVALUE(INDIRECT("'Format extranet'!J" &amp; ($B74+1)),".")</f>
        <v>0</v>
      </c>
      <c r="B74" s="43">
        <v>70</v>
      </c>
      <c r="C74" s="83">
        <f ca="1">INDIRECT("'Format extranet'!G" &amp; ($B74+1))</f>
        <v>0</v>
      </c>
      <c r="D74" s="83">
        <f ca="1">INDIRECT("'Format extranet'!E" &amp; ($B74+1))</f>
        <v>0</v>
      </c>
      <c r="E74" s="83">
        <f ca="1">INDIRECT("'Format extranet'!F" &amp; ($B74+1))</f>
        <v>0</v>
      </c>
      <c r="F74" s="83">
        <f ca="1">INDIRECT("'Format extranet'!D" &amp; ($B74+1))</f>
        <v>0</v>
      </c>
      <c r="G74" s="83">
        <f ca="1">INDIRECT("'Format extranet'!J" &amp; ($B74+1))</f>
        <v>0</v>
      </c>
      <c r="H74" s="83">
        <f ca="1">INDIRECT("'Format extranet'!A" &amp; ($B74+1))</f>
        <v>0</v>
      </c>
      <c r="I74" s="83">
        <f ca="1">INDIRECT("'Format extranet'!B" &amp; ($B74+1))</f>
        <v>0</v>
      </c>
      <c r="J74" s="83">
        <f ca="1">INDIRECT("'Format extranet'!C" &amp; ($B74+1))</f>
        <v>0</v>
      </c>
      <c r="K74" s="83">
        <f ca="1">INDIRECT("'Format extranet'!L" &amp; ($B74+1))</f>
        <v>0</v>
      </c>
      <c r="L74" s="88"/>
      <c r="M74" s="89" t="str">
        <f>IF(ISBLANK(L74),"",VLOOKUP(L74,$P$8:$Q$57,2,TRUE))</f>
        <v/>
      </c>
      <c r="N74" s="90"/>
      <c r="O74" s="1" t="str">
        <f t="shared" si="3"/>
        <v/>
      </c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idden="1">
      <c r="A75" s="42">
        <f ca="1">_xlfn.NUMBERVALUE(INDIRECT("'Format extranet'!J" &amp; ($B75+1)),".")</f>
        <v>0</v>
      </c>
      <c r="B75" s="43">
        <v>71</v>
      </c>
      <c r="C75" s="83">
        <f ca="1">INDIRECT("'Format extranet'!G" &amp; ($B75+1))</f>
        <v>0</v>
      </c>
      <c r="D75" s="83">
        <f ca="1">INDIRECT("'Format extranet'!E" &amp; ($B75+1))</f>
        <v>0</v>
      </c>
      <c r="E75" s="83">
        <f ca="1">INDIRECT("'Format extranet'!F" &amp; ($B75+1))</f>
        <v>0</v>
      </c>
      <c r="F75" s="83">
        <f ca="1">INDIRECT("'Format extranet'!D" &amp; ($B75+1))</f>
        <v>0</v>
      </c>
      <c r="G75" s="83">
        <f ca="1">INDIRECT("'Format extranet'!J" &amp; ($B75+1))</f>
        <v>0</v>
      </c>
      <c r="H75" s="83">
        <f ca="1">INDIRECT("'Format extranet'!A" &amp; ($B75+1))</f>
        <v>0</v>
      </c>
      <c r="I75" s="83">
        <f ca="1">INDIRECT("'Format extranet'!B" &amp; ($B75+1))</f>
        <v>0</v>
      </c>
      <c r="J75" s="83">
        <f ca="1">INDIRECT("'Format extranet'!C" &amp; ($B75+1))</f>
        <v>0</v>
      </c>
      <c r="K75" s="83">
        <f ca="1">INDIRECT("'Format extranet'!L" &amp; ($B75+1))</f>
        <v>0</v>
      </c>
      <c r="L75" s="88"/>
      <c r="M75" s="89" t="str">
        <f>IF(ISBLANK(L75),"",VLOOKUP(L75,$P$8:$Q$57,2,TRUE))</f>
        <v/>
      </c>
      <c r="N75" s="90"/>
      <c r="O75" s="1" t="str">
        <f t="shared" si="3"/>
        <v/>
      </c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idden="1">
      <c r="A76" s="42">
        <f ca="1">_xlfn.NUMBERVALUE(INDIRECT("'Format extranet'!J" &amp; ($B76+1)),".")</f>
        <v>0</v>
      </c>
      <c r="B76" s="43">
        <v>72</v>
      </c>
      <c r="C76" s="83">
        <f ca="1">INDIRECT("'Format extranet'!G" &amp; ($B76+1))</f>
        <v>0</v>
      </c>
      <c r="D76" s="83">
        <f ca="1">INDIRECT("'Format extranet'!E" &amp; ($B76+1))</f>
        <v>0</v>
      </c>
      <c r="E76" s="83">
        <f ca="1">INDIRECT("'Format extranet'!F" &amp; ($B76+1))</f>
        <v>0</v>
      </c>
      <c r="F76" s="83">
        <f ca="1">INDIRECT("'Format extranet'!D" &amp; ($B76+1))</f>
        <v>0</v>
      </c>
      <c r="G76" s="83">
        <f ca="1">INDIRECT("'Format extranet'!J" &amp; ($B76+1))</f>
        <v>0</v>
      </c>
      <c r="H76" s="83">
        <f ca="1">INDIRECT("'Format extranet'!A" &amp; ($B76+1))</f>
        <v>0</v>
      </c>
      <c r="I76" s="83">
        <f ca="1">INDIRECT("'Format extranet'!B" &amp; ($B76+1))</f>
        <v>0</v>
      </c>
      <c r="J76" s="83">
        <f ca="1">INDIRECT("'Format extranet'!C" &amp; ($B76+1))</f>
        <v>0</v>
      </c>
      <c r="K76" s="83">
        <f ca="1">INDIRECT("'Format extranet'!L" &amp; ($B76+1))</f>
        <v>0</v>
      </c>
      <c r="L76" s="88"/>
      <c r="M76" s="89" t="str">
        <f>IF(ISBLANK(L76),"",VLOOKUP(L76,$P$8:$Q$57,2,TRUE))</f>
        <v/>
      </c>
      <c r="N76" s="90"/>
      <c r="O76" s="1" t="str">
        <f t="shared" si="3"/>
        <v/>
      </c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idden="1">
      <c r="A77" s="42">
        <f ca="1">_xlfn.NUMBERVALUE(INDIRECT("'Format extranet'!J" &amp; ($B77+1)),".")</f>
        <v>0</v>
      </c>
      <c r="B77" s="43">
        <v>73</v>
      </c>
      <c r="C77" s="83">
        <f ca="1">INDIRECT("'Format extranet'!G" &amp; ($B77+1))</f>
        <v>0</v>
      </c>
      <c r="D77" s="83">
        <f ca="1">INDIRECT("'Format extranet'!E" &amp; ($B77+1))</f>
        <v>0</v>
      </c>
      <c r="E77" s="83">
        <f ca="1">INDIRECT("'Format extranet'!F" &amp; ($B77+1))</f>
        <v>0</v>
      </c>
      <c r="F77" s="83">
        <f ca="1">INDIRECT("'Format extranet'!D" &amp; ($B77+1))</f>
        <v>0</v>
      </c>
      <c r="G77" s="83">
        <f ca="1">INDIRECT("'Format extranet'!J" &amp; ($B77+1))</f>
        <v>0</v>
      </c>
      <c r="H77" s="83">
        <f ca="1">INDIRECT("'Format extranet'!A" &amp; ($B77+1))</f>
        <v>0</v>
      </c>
      <c r="I77" s="83">
        <f ca="1">INDIRECT("'Format extranet'!B" &amp; ($B77+1))</f>
        <v>0</v>
      </c>
      <c r="J77" s="83">
        <f ca="1">INDIRECT("'Format extranet'!C" &amp; ($B77+1))</f>
        <v>0</v>
      </c>
      <c r="K77" s="83">
        <f ca="1">INDIRECT("'Format extranet'!L" &amp; ($B77+1))</f>
        <v>0</v>
      </c>
      <c r="L77" s="88"/>
      <c r="M77" s="89" t="str">
        <f>IF(ISBLANK(L77),"",VLOOKUP(L77,$P$8:$Q$57,2,TRUE))</f>
        <v/>
      </c>
      <c r="N77" s="90"/>
      <c r="O77" s="1" t="str">
        <f t="shared" si="3"/>
        <v/>
      </c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idden="1">
      <c r="A78" s="42">
        <f ca="1">_xlfn.NUMBERVALUE(INDIRECT("'Format extranet'!J" &amp; ($B78+1)),".")</f>
        <v>0</v>
      </c>
      <c r="B78" s="43">
        <v>74</v>
      </c>
      <c r="C78" s="83">
        <f ca="1">INDIRECT("'Format extranet'!G" &amp; ($B78+1))</f>
        <v>0</v>
      </c>
      <c r="D78" s="83">
        <f ca="1">INDIRECT("'Format extranet'!E" &amp; ($B78+1))</f>
        <v>0</v>
      </c>
      <c r="E78" s="83">
        <f ca="1">INDIRECT("'Format extranet'!F" &amp; ($B78+1))</f>
        <v>0</v>
      </c>
      <c r="F78" s="83">
        <f ca="1">INDIRECT("'Format extranet'!D" &amp; ($B78+1))</f>
        <v>0</v>
      </c>
      <c r="G78" s="83">
        <f ca="1">INDIRECT("'Format extranet'!J" &amp; ($B78+1))</f>
        <v>0</v>
      </c>
      <c r="H78" s="83">
        <f ca="1">INDIRECT("'Format extranet'!A" &amp; ($B78+1))</f>
        <v>0</v>
      </c>
      <c r="I78" s="83">
        <f ca="1">INDIRECT("'Format extranet'!B" &amp; ($B78+1))</f>
        <v>0</v>
      </c>
      <c r="J78" s="83">
        <f ca="1">INDIRECT("'Format extranet'!C" &amp; ($B78+1))</f>
        <v>0</v>
      </c>
      <c r="K78" s="83">
        <f ca="1">INDIRECT("'Format extranet'!L" &amp; ($B78+1))</f>
        <v>0</v>
      </c>
      <c r="L78" s="88"/>
      <c r="M78" s="89" t="str">
        <f>IF(ISBLANK(L78),"",VLOOKUP(L78,$P$8:$Q$57,2,TRUE))</f>
        <v/>
      </c>
      <c r="N78" s="90"/>
      <c r="O78" s="1" t="str">
        <f t="shared" si="3"/>
        <v/>
      </c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idden="1">
      <c r="A79" s="42">
        <f ca="1">_xlfn.NUMBERVALUE(INDIRECT("'Format extranet'!J" &amp; ($B79+1)),".")</f>
        <v>0</v>
      </c>
      <c r="B79" s="43">
        <v>75</v>
      </c>
      <c r="C79" s="83">
        <f ca="1">INDIRECT("'Format extranet'!G" &amp; ($B79+1))</f>
        <v>0</v>
      </c>
      <c r="D79" s="83">
        <f ca="1">INDIRECT("'Format extranet'!E" &amp; ($B79+1))</f>
        <v>0</v>
      </c>
      <c r="E79" s="83">
        <f ca="1">INDIRECT("'Format extranet'!F" &amp; ($B79+1))</f>
        <v>0</v>
      </c>
      <c r="F79" s="83">
        <f ca="1">INDIRECT("'Format extranet'!D" &amp; ($B79+1))</f>
        <v>0</v>
      </c>
      <c r="G79" s="83">
        <f ca="1">INDIRECT("'Format extranet'!J" &amp; ($B79+1))</f>
        <v>0</v>
      </c>
      <c r="H79" s="83">
        <f ca="1">INDIRECT("'Format extranet'!A" &amp; ($B79+1))</f>
        <v>0</v>
      </c>
      <c r="I79" s="83">
        <f ca="1">INDIRECT("'Format extranet'!B" &amp; ($B79+1))</f>
        <v>0</v>
      </c>
      <c r="J79" s="83">
        <f ca="1">INDIRECT("'Format extranet'!C" &amp; ($B79+1))</f>
        <v>0</v>
      </c>
      <c r="K79" s="83">
        <f ca="1">INDIRECT("'Format extranet'!L" &amp; ($B79+1))</f>
        <v>0</v>
      </c>
      <c r="L79" s="88"/>
      <c r="M79" s="89" t="str">
        <f>IF(ISBLANK(L79),"",VLOOKUP(L79,$P$8:$Q$57,2,TRUE))</f>
        <v/>
      </c>
      <c r="N79" s="91"/>
      <c r="O79" s="1" t="str">
        <f t="shared" si="3"/>
        <v/>
      </c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idden="1">
      <c r="A80" s="42">
        <f ca="1">_xlfn.NUMBERVALUE(INDIRECT("'Format extranet'!J" &amp; ($B80+1)),".")</f>
        <v>0</v>
      </c>
      <c r="B80" s="43">
        <v>76</v>
      </c>
      <c r="C80" s="83">
        <f ca="1">INDIRECT("'Format extranet'!G" &amp; ($B80+1))</f>
        <v>0</v>
      </c>
      <c r="D80" s="83">
        <f ca="1">INDIRECT("'Format extranet'!E" &amp; ($B80+1))</f>
        <v>0</v>
      </c>
      <c r="E80" s="83">
        <f ca="1">INDIRECT("'Format extranet'!F" &amp; ($B80+1))</f>
        <v>0</v>
      </c>
      <c r="F80" s="83">
        <f ca="1">INDIRECT("'Format extranet'!D" &amp; ($B80+1))</f>
        <v>0</v>
      </c>
      <c r="G80" s="83">
        <f ca="1">INDIRECT("'Format extranet'!J" &amp; ($B80+1))</f>
        <v>0</v>
      </c>
      <c r="H80" s="83">
        <f ca="1">INDIRECT("'Format extranet'!A" &amp; ($B80+1))</f>
        <v>0</v>
      </c>
      <c r="I80" s="83">
        <f ca="1">INDIRECT("'Format extranet'!B" &amp; ($B80+1))</f>
        <v>0</v>
      </c>
      <c r="J80" s="83">
        <f ca="1">INDIRECT("'Format extranet'!C" &amp; ($B80+1))</f>
        <v>0</v>
      </c>
      <c r="K80" s="83">
        <f ca="1">INDIRECT("'Format extranet'!L" &amp; ($B80+1))</f>
        <v>0</v>
      </c>
      <c r="L80" s="88"/>
      <c r="M80" s="89" t="str">
        <f>IF(ISBLANK(L80),"",VLOOKUP(L80,$P$8:$Q$57,2,TRUE))</f>
        <v/>
      </c>
      <c r="N80" s="90"/>
      <c r="O80" s="1" t="str">
        <f t="shared" si="3"/>
        <v/>
      </c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idden="1">
      <c r="A81" s="42">
        <f ca="1">_xlfn.NUMBERVALUE(INDIRECT("'Format extranet'!J" &amp; ($B81+1)),".")</f>
        <v>0</v>
      </c>
      <c r="B81" s="43">
        <v>77</v>
      </c>
      <c r="C81" s="83">
        <f ca="1">INDIRECT("'Format extranet'!G" &amp; ($B81+1))</f>
        <v>0</v>
      </c>
      <c r="D81" s="83">
        <f ca="1">INDIRECT("'Format extranet'!E" &amp; ($B81+1))</f>
        <v>0</v>
      </c>
      <c r="E81" s="83">
        <f ca="1">INDIRECT("'Format extranet'!F" &amp; ($B81+1))</f>
        <v>0</v>
      </c>
      <c r="F81" s="83">
        <f ca="1">INDIRECT("'Format extranet'!D" &amp; ($B81+1))</f>
        <v>0</v>
      </c>
      <c r="G81" s="83">
        <f ca="1">INDIRECT("'Format extranet'!J" &amp; ($B81+1))</f>
        <v>0</v>
      </c>
      <c r="H81" s="83">
        <f ca="1">INDIRECT("'Format extranet'!A" &amp; ($B81+1))</f>
        <v>0</v>
      </c>
      <c r="I81" s="83">
        <f ca="1">INDIRECT("'Format extranet'!B" &amp; ($B81+1))</f>
        <v>0</v>
      </c>
      <c r="J81" s="83">
        <f ca="1">INDIRECT("'Format extranet'!C" &amp; ($B81+1))</f>
        <v>0</v>
      </c>
      <c r="K81" s="83">
        <f ca="1">INDIRECT("'Format extranet'!L" &amp; ($B81+1))</f>
        <v>0</v>
      </c>
      <c r="L81" s="88"/>
      <c r="M81" s="89" t="str">
        <f>IF(ISBLANK(L81),"",VLOOKUP(L81,$P$8:$Q$57,2,TRUE))</f>
        <v/>
      </c>
      <c r="N81" s="90"/>
      <c r="O81" s="1" t="str">
        <f t="shared" si="3"/>
        <v/>
      </c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idden="1">
      <c r="A82" s="42">
        <f ca="1">_xlfn.NUMBERVALUE(INDIRECT("'Format extranet'!J" &amp; ($B82+1)),".")</f>
        <v>0</v>
      </c>
      <c r="B82" s="43">
        <v>78</v>
      </c>
      <c r="C82" s="83">
        <f ca="1">INDIRECT("'Format extranet'!G" &amp; ($B82+1))</f>
        <v>0</v>
      </c>
      <c r="D82" s="83">
        <f ca="1">INDIRECT("'Format extranet'!E" &amp; ($B82+1))</f>
        <v>0</v>
      </c>
      <c r="E82" s="83">
        <f ca="1">INDIRECT("'Format extranet'!F" &amp; ($B82+1))</f>
        <v>0</v>
      </c>
      <c r="F82" s="83">
        <f ca="1">INDIRECT("'Format extranet'!D" &amp; ($B82+1))</f>
        <v>0</v>
      </c>
      <c r="G82" s="83">
        <f ca="1">INDIRECT("'Format extranet'!J" &amp; ($B82+1))</f>
        <v>0</v>
      </c>
      <c r="H82" s="83">
        <f ca="1">INDIRECT("'Format extranet'!A" &amp; ($B82+1))</f>
        <v>0</v>
      </c>
      <c r="I82" s="83">
        <f ca="1">INDIRECT("'Format extranet'!B" &amp; ($B82+1))</f>
        <v>0</v>
      </c>
      <c r="J82" s="83">
        <f ca="1">INDIRECT("'Format extranet'!C" &amp; ($B82+1))</f>
        <v>0</v>
      </c>
      <c r="K82" s="83">
        <f ca="1">INDIRECT("'Format extranet'!L" &amp; ($B82+1))</f>
        <v>0</v>
      </c>
      <c r="L82" s="88"/>
      <c r="M82" s="89" t="str">
        <f>IF(ISBLANK(L82),"",VLOOKUP(L82,$P$8:$Q$57,2,TRUE))</f>
        <v/>
      </c>
      <c r="N82" s="90"/>
      <c r="O82" s="1" t="str">
        <f t="shared" si="3"/>
        <v/>
      </c>
      <c r="T82" s="1"/>
      <c r="U82" s="1"/>
      <c r="V82" s="1"/>
      <c r="W82" s="1"/>
      <c r="X82" s="1"/>
      <c r="Y82" s="1"/>
      <c r="Z82" s="1"/>
    </row>
    <row r="83" spans="1:26" hidden="1">
      <c r="A83" s="42">
        <f ca="1">_xlfn.NUMBERVALUE(INDIRECT("'Format extranet'!J" &amp; ($B83+1)),".")</f>
        <v>0</v>
      </c>
      <c r="B83" s="43">
        <v>79</v>
      </c>
      <c r="C83" s="83">
        <f ca="1">INDIRECT("'Format extranet'!G" &amp; ($B83+1))</f>
        <v>0</v>
      </c>
      <c r="D83" s="83">
        <f ca="1">INDIRECT("'Format extranet'!E" &amp; ($B83+1))</f>
        <v>0</v>
      </c>
      <c r="E83" s="83">
        <f ca="1">INDIRECT("'Format extranet'!F" &amp; ($B83+1))</f>
        <v>0</v>
      </c>
      <c r="F83" s="83">
        <f ca="1">INDIRECT("'Format extranet'!D" &amp; ($B83+1))</f>
        <v>0</v>
      </c>
      <c r="G83" s="83">
        <f ca="1">INDIRECT("'Format extranet'!J" &amp; ($B83+1))</f>
        <v>0</v>
      </c>
      <c r="H83" s="83">
        <f ca="1">INDIRECT("'Format extranet'!A" &amp; ($B83+1))</f>
        <v>0</v>
      </c>
      <c r="I83" s="83">
        <f ca="1">INDIRECT("'Format extranet'!B" &amp; ($B83+1))</f>
        <v>0</v>
      </c>
      <c r="J83" s="83">
        <f ca="1">INDIRECT("'Format extranet'!C" &amp; ($B83+1))</f>
        <v>0</v>
      </c>
      <c r="K83" s="83">
        <f ca="1">INDIRECT("'Format extranet'!L" &amp; ($B83+1))</f>
        <v>0</v>
      </c>
      <c r="L83" s="88"/>
      <c r="M83" s="89" t="str">
        <f>IF(ISBLANK(L83),"",VLOOKUP(L83,$P$8:$Q$57,2,TRUE))</f>
        <v/>
      </c>
      <c r="N83" s="90"/>
      <c r="O83" s="1" t="str">
        <f t="shared" si="3"/>
        <v/>
      </c>
      <c r="T83" s="1"/>
      <c r="U83" s="1"/>
      <c r="V83" s="1"/>
      <c r="W83" s="1"/>
      <c r="X83" s="1"/>
      <c r="Y83" s="1"/>
      <c r="Z83" s="1"/>
    </row>
    <row r="84" spans="1:26" hidden="1">
      <c r="A84" s="42">
        <f ca="1">_xlfn.NUMBERVALUE(INDIRECT("'Format extranet'!J" &amp; ($B84+1)),".")</f>
        <v>0</v>
      </c>
      <c r="B84" s="43">
        <v>80</v>
      </c>
      <c r="C84" s="83">
        <f ca="1">INDIRECT("'Format extranet'!G" &amp; ($B84+1))</f>
        <v>0</v>
      </c>
      <c r="D84" s="83">
        <f ca="1">INDIRECT("'Format extranet'!E" &amp; ($B84+1))</f>
        <v>0</v>
      </c>
      <c r="E84" s="83">
        <f ca="1">INDIRECT("'Format extranet'!F" &amp; ($B84+1))</f>
        <v>0</v>
      </c>
      <c r="F84" s="83">
        <f ca="1">INDIRECT("'Format extranet'!D" &amp; ($B84+1))</f>
        <v>0</v>
      </c>
      <c r="G84" s="83">
        <f ca="1">INDIRECT("'Format extranet'!J" &amp; ($B84+1))</f>
        <v>0</v>
      </c>
      <c r="H84" s="83">
        <f ca="1">INDIRECT("'Format extranet'!A" &amp; ($B84+1))</f>
        <v>0</v>
      </c>
      <c r="I84" s="83">
        <f ca="1">INDIRECT("'Format extranet'!B" &amp; ($B84+1))</f>
        <v>0</v>
      </c>
      <c r="J84" s="83">
        <f ca="1">INDIRECT("'Format extranet'!C" &amp; ($B84+1))</f>
        <v>0</v>
      </c>
      <c r="K84" s="83">
        <f ca="1">INDIRECT("'Format extranet'!L" &amp; ($B84+1))</f>
        <v>0</v>
      </c>
      <c r="L84" s="88"/>
      <c r="M84" s="89" t="str">
        <f>IF(ISBLANK(L84),"",VLOOKUP(L84,$P$8:$Q$57,2,TRUE))</f>
        <v/>
      </c>
      <c r="N84" s="90"/>
      <c r="O84" s="1" t="str">
        <f t="shared" si="3"/>
        <v/>
      </c>
      <c r="T84" s="1"/>
      <c r="U84" s="1"/>
      <c r="V84" s="1"/>
      <c r="W84" s="1"/>
      <c r="X84" s="1"/>
      <c r="Y84" s="1"/>
      <c r="Z84" s="1"/>
    </row>
    <row r="85" spans="1:26" hidden="1">
      <c r="A85" s="42">
        <f ca="1">_xlfn.NUMBERVALUE(INDIRECT("'Format extranet'!J" &amp; ($B85+1)),".")</f>
        <v>0</v>
      </c>
      <c r="B85" s="43">
        <v>81</v>
      </c>
      <c r="C85" s="83">
        <f ca="1">INDIRECT("'Format extranet'!G" &amp; ($B85+1))</f>
        <v>0</v>
      </c>
      <c r="D85" s="83">
        <f ca="1">INDIRECT("'Format extranet'!E" &amp; ($B85+1))</f>
        <v>0</v>
      </c>
      <c r="E85" s="83">
        <f ca="1">INDIRECT("'Format extranet'!F" &amp; ($B85+1))</f>
        <v>0</v>
      </c>
      <c r="F85" s="83">
        <f ca="1">INDIRECT("'Format extranet'!D" &amp; ($B85+1))</f>
        <v>0</v>
      </c>
      <c r="G85" s="83">
        <f ca="1">INDIRECT("'Format extranet'!J" &amp; ($B85+1))</f>
        <v>0</v>
      </c>
      <c r="H85" s="83">
        <f ca="1">INDIRECT("'Format extranet'!A" &amp; ($B85+1))</f>
        <v>0</v>
      </c>
      <c r="I85" s="83">
        <f ca="1">INDIRECT("'Format extranet'!B" &amp; ($B85+1))</f>
        <v>0</v>
      </c>
      <c r="J85" s="83">
        <f ca="1">INDIRECT("'Format extranet'!C" &amp; ($B85+1))</f>
        <v>0</v>
      </c>
      <c r="K85" s="83">
        <f ca="1">INDIRECT("'Format extranet'!L" &amp; ($B85+1))</f>
        <v>0</v>
      </c>
      <c r="L85" s="84"/>
      <c r="M85" s="85" t="str">
        <f>IF(ISBLANK(L85),"",VLOOKUP(L85,$P$8:$Q$57,2,TRUE))</f>
        <v/>
      </c>
      <c r="N85" s="86"/>
      <c r="O85" s="1" t="str">
        <f t="shared" si="3"/>
        <v/>
      </c>
    </row>
    <row r="86" spans="1:26" hidden="1">
      <c r="A86" s="42">
        <f ca="1">_xlfn.NUMBERVALUE(INDIRECT("'Format extranet'!J" &amp; ($B86+1)),".")</f>
        <v>0</v>
      </c>
      <c r="B86" s="43">
        <v>82</v>
      </c>
      <c r="C86" s="83">
        <f ca="1">INDIRECT("'Format extranet'!G" &amp; ($B86+1))</f>
        <v>0</v>
      </c>
      <c r="D86" s="83">
        <f ca="1">INDIRECT("'Format extranet'!E" &amp; ($B86+1))</f>
        <v>0</v>
      </c>
      <c r="E86" s="83">
        <f ca="1">INDIRECT("'Format extranet'!F" &amp; ($B86+1))</f>
        <v>0</v>
      </c>
      <c r="F86" s="83">
        <f ca="1">INDIRECT("'Format extranet'!D" &amp; ($B86+1))</f>
        <v>0</v>
      </c>
      <c r="G86" s="83">
        <f ca="1">INDIRECT("'Format extranet'!J" &amp; ($B86+1))</f>
        <v>0</v>
      </c>
      <c r="H86" s="83">
        <f ca="1">INDIRECT("'Format extranet'!A" &amp; ($B86+1))</f>
        <v>0</v>
      </c>
      <c r="I86" s="83">
        <f ca="1">INDIRECT("'Format extranet'!B" &amp; ($B86+1))</f>
        <v>0</v>
      </c>
      <c r="J86" s="83">
        <f ca="1">INDIRECT("'Format extranet'!C" &amp; ($B86+1))</f>
        <v>0</v>
      </c>
      <c r="K86" s="83">
        <f ca="1">INDIRECT("'Format extranet'!L" &amp; ($B86+1))</f>
        <v>0</v>
      </c>
      <c r="L86" s="84"/>
      <c r="M86" s="85" t="str">
        <f>IF(ISBLANK(L86),"",VLOOKUP(L86,$P$8:$Q$57,2,TRUE))</f>
        <v/>
      </c>
      <c r="N86" s="86"/>
      <c r="O86" s="1" t="str">
        <f t="shared" si="3"/>
        <v/>
      </c>
    </row>
    <row r="87" spans="1:26" hidden="1">
      <c r="A87" s="42">
        <f ca="1">_xlfn.NUMBERVALUE(INDIRECT("'Format extranet'!J" &amp; ($B87+1)),".")</f>
        <v>0</v>
      </c>
      <c r="B87" s="43">
        <v>83</v>
      </c>
      <c r="C87" s="83">
        <f ca="1">INDIRECT("'Format extranet'!G" &amp; ($B87+1))</f>
        <v>0</v>
      </c>
      <c r="D87" s="83">
        <f ca="1">INDIRECT("'Format extranet'!E" &amp; ($B87+1))</f>
        <v>0</v>
      </c>
      <c r="E87" s="83">
        <f ca="1">INDIRECT("'Format extranet'!F" &amp; ($B87+1))</f>
        <v>0</v>
      </c>
      <c r="F87" s="83">
        <f ca="1">INDIRECT("'Format extranet'!D" &amp; ($B87+1))</f>
        <v>0</v>
      </c>
      <c r="G87" s="83">
        <f ca="1">INDIRECT("'Format extranet'!J" &amp; ($B87+1))</f>
        <v>0</v>
      </c>
      <c r="H87" s="83">
        <f ca="1">INDIRECT("'Format extranet'!A" &amp; ($B87+1))</f>
        <v>0</v>
      </c>
      <c r="I87" s="83">
        <f ca="1">INDIRECT("'Format extranet'!B" &amp; ($B87+1))</f>
        <v>0</v>
      </c>
      <c r="J87" s="83">
        <f ca="1">INDIRECT("'Format extranet'!C" &amp; ($B87+1))</f>
        <v>0</v>
      </c>
      <c r="K87" s="83">
        <f ca="1">INDIRECT("'Format extranet'!L" &amp; ($B87+1))</f>
        <v>0</v>
      </c>
      <c r="L87" s="84"/>
      <c r="M87" s="85" t="str">
        <f>IF(ISBLANK(L87),"",VLOOKUP(L87,$P$8:$Q$57,2,TRUE))</f>
        <v/>
      </c>
      <c r="N87" s="86"/>
      <c r="O87" s="1" t="str">
        <f t="shared" si="3"/>
        <v/>
      </c>
    </row>
    <row r="88" spans="1:26" hidden="1">
      <c r="A88" s="42">
        <f ca="1">_xlfn.NUMBERVALUE(INDIRECT("'Format extranet'!J" &amp; ($B88+1)),".")</f>
        <v>0</v>
      </c>
      <c r="B88" s="43">
        <v>84</v>
      </c>
      <c r="C88" s="83">
        <f ca="1">INDIRECT("'Format extranet'!G" &amp; ($B88+1))</f>
        <v>0</v>
      </c>
      <c r="D88" s="83">
        <f ca="1">INDIRECT("'Format extranet'!E" &amp; ($B88+1))</f>
        <v>0</v>
      </c>
      <c r="E88" s="83">
        <f ca="1">INDIRECT("'Format extranet'!F" &amp; ($B88+1))</f>
        <v>0</v>
      </c>
      <c r="F88" s="83">
        <f ca="1">INDIRECT("'Format extranet'!D" &amp; ($B88+1))</f>
        <v>0</v>
      </c>
      <c r="G88" s="83">
        <f ca="1">INDIRECT("'Format extranet'!J" &amp; ($B88+1))</f>
        <v>0</v>
      </c>
      <c r="H88" s="83">
        <f ca="1">INDIRECT("'Format extranet'!A" &amp; ($B88+1))</f>
        <v>0</v>
      </c>
      <c r="I88" s="83">
        <f ca="1">INDIRECT("'Format extranet'!B" &amp; ($B88+1))</f>
        <v>0</v>
      </c>
      <c r="J88" s="83">
        <f ca="1">INDIRECT("'Format extranet'!C" &amp; ($B88+1))</f>
        <v>0</v>
      </c>
      <c r="K88" s="83">
        <f ca="1">INDIRECT("'Format extranet'!L" &amp; ($B88+1))</f>
        <v>0</v>
      </c>
      <c r="L88" s="84"/>
      <c r="M88" s="85" t="str">
        <f>IF(ISBLANK(L88),"",VLOOKUP(L88,$P$8:$Q$57,2,TRUE))</f>
        <v/>
      </c>
      <c r="N88" s="86"/>
      <c r="O88" s="1" t="str">
        <f t="shared" si="3"/>
        <v/>
      </c>
    </row>
    <row r="89" spans="1:26" hidden="1">
      <c r="A89" s="42">
        <f ca="1">_xlfn.NUMBERVALUE(INDIRECT("'Format extranet'!J" &amp; ($B89+1)),".")</f>
        <v>0</v>
      </c>
      <c r="B89" s="43">
        <v>85</v>
      </c>
      <c r="C89" s="83">
        <f ca="1">INDIRECT("'Format extranet'!G" &amp; ($B89+1))</f>
        <v>0</v>
      </c>
      <c r="D89" s="83">
        <f ca="1">INDIRECT("'Format extranet'!E" &amp; ($B89+1))</f>
        <v>0</v>
      </c>
      <c r="E89" s="83">
        <f ca="1">INDIRECT("'Format extranet'!F" &amp; ($B89+1))</f>
        <v>0</v>
      </c>
      <c r="F89" s="83">
        <f ca="1">INDIRECT("'Format extranet'!D" &amp; ($B89+1))</f>
        <v>0</v>
      </c>
      <c r="G89" s="83">
        <f ca="1">INDIRECT("'Format extranet'!J" &amp; ($B89+1))</f>
        <v>0</v>
      </c>
      <c r="H89" s="83">
        <f ca="1">INDIRECT("'Format extranet'!A" &amp; ($B89+1))</f>
        <v>0</v>
      </c>
      <c r="I89" s="83">
        <f ca="1">INDIRECT("'Format extranet'!B" &amp; ($B89+1))</f>
        <v>0</v>
      </c>
      <c r="J89" s="83">
        <f ca="1">INDIRECT("'Format extranet'!C" &amp; ($B89+1))</f>
        <v>0</v>
      </c>
      <c r="K89" s="83">
        <f ca="1">INDIRECT("'Format extranet'!L" &amp; ($B89+1))</f>
        <v>0</v>
      </c>
      <c r="L89" s="84"/>
      <c r="M89" s="85" t="str">
        <f>IF(ISBLANK(L89),"",VLOOKUP(L89,$P$8:$Q$57,2,TRUE))</f>
        <v/>
      </c>
      <c r="N89" s="86"/>
      <c r="O89" s="1" t="str">
        <f t="shared" si="3"/>
        <v/>
      </c>
    </row>
    <row r="90" spans="1:26" hidden="1">
      <c r="A90" s="42">
        <f ca="1">_xlfn.NUMBERVALUE(INDIRECT("'Format extranet'!J" &amp; ($B90+1)),".")</f>
        <v>0</v>
      </c>
      <c r="B90" s="43">
        <v>86</v>
      </c>
      <c r="C90" s="83">
        <f ca="1">INDIRECT("'Format extranet'!G" &amp; ($B90+1))</f>
        <v>0</v>
      </c>
      <c r="D90" s="83">
        <f ca="1">INDIRECT("'Format extranet'!E" &amp; ($B90+1))</f>
        <v>0</v>
      </c>
      <c r="E90" s="83">
        <f ca="1">INDIRECT("'Format extranet'!F" &amp; ($B90+1))</f>
        <v>0</v>
      </c>
      <c r="F90" s="83">
        <f ca="1">INDIRECT("'Format extranet'!D" &amp; ($B90+1))</f>
        <v>0</v>
      </c>
      <c r="G90" s="83">
        <f ca="1">INDIRECT("'Format extranet'!J" &amp; ($B90+1))</f>
        <v>0</v>
      </c>
      <c r="H90" s="83">
        <f ca="1">INDIRECT("'Format extranet'!A" &amp; ($B90+1))</f>
        <v>0</v>
      </c>
      <c r="I90" s="83">
        <f ca="1">INDIRECT("'Format extranet'!B" &amp; ($B90+1))</f>
        <v>0</v>
      </c>
      <c r="J90" s="83">
        <f ca="1">INDIRECT("'Format extranet'!C" &amp; ($B90+1))</f>
        <v>0</v>
      </c>
      <c r="K90" s="83">
        <f ca="1">INDIRECT("'Format extranet'!L" &amp; ($B90+1))</f>
        <v>0</v>
      </c>
      <c r="L90" s="84"/>
      <c r="M90" s="85" t="str">
        <f>IF(ISBLANK(L90),"",VLOOKUP(L90,$P$8:$Q$57,2,TRUE))</f>
        <v/>
      </c>
      <c r="N90" s="86"/>
      <c r="O90" s="1" t="str">
        <f t="shared" si="3"/>
        <v/>
      </c>
    </row>
    <row r="91" spans="1:26" hidden="1">
      <c r="A91" s="42">
        <f ca="1">_xlfn.NUMBERVALUE(INDIRECT("'Format extranet'!J" &amp; ($B91+1)),".")</f>
        <v>0</v>
      </c>
      <c r="B91" s="43">
        <v>87</v>
      </c>
      <c r="C91" s="83">
        <f ca="1">INDIRECT("'Format extranet'!G" &amp; ($B91+1))</f>
        <v>0</v>
      </c>
      <c r="D91" s="83">
        <f ca="1">INDIRECT("'Format extranet'!E" &amp; ($B91+1))</f>
        <v>0</v>
      </c>
      <c r="E91" s="83">
        <f ca="1">INDIRECT("'Format extranet'!F" &amp; ($B91+1))</f>
        <v>0</v>
      </c>
      <c r="F91" s="83">
        <f ca="1">INDIRECT("'Format extranet'!D" &amp; ($B91+1))</f>
        <v>0</v>
      </c>
      <c r="G91" s="83">
        <f ca="1">INDIRECT("'Format extranet'!J" &amp; ($B91+1))</f>
        <v>0</v>
      </c>
      <c r="H91" s="83">
        <f ca="1">INDIRECT("'Format extranet'!A" &amp; ($B91+1))</f>
        <v>0</v>
      </c>
      <c r="I91" s="83">
        <f ca="1">INDIRECT("'Format extranet'!B" &amp; ($B91+1))</f>
        <v>0</v>
      </c>
      <c r="J91" s="83">
        <f ca="1">INDIRECT("'Format extranet'!C" &amp; ($B91+1))</f>
        <v>0</v>
      </c>
      <c r="K91" s="83">
        <f ca="1">INDIRECT("'Format extranet'!L" &amp; ($B91+1))</f>
        <v>0</v>
      </c>
      <c r="L91" s="84"/>
      <c r="M91" s="85" t="str">
        <f>IF(ISBLANK(L91),"",VLOOKUP(L91,$P$8:$Q$57,2,TRUE))</f>
        <v/>
      </c>
      <c r="N91" s="86"/>
      <c r="O91" s="1" t="str">
        <f t="shared" si="3"/>
        <v/>
      </c>
    </row>
    <row r="92" spans="1:26" hidden="1">
      <c r="A92" s="42">
        <f ca="1">_xlfn.NUMBERVALUE(INDIRECT("'Format extranet'!J" &amp; ($B92+1)),".")</f>
        <v>0</v>
      </c>
      <c r="B92" s="43">
        <v>88</v>
      </c>
      <c r="C92" s="83">
        <f ca="1">INDIRECT("'Format extranet'!G" &amp; ($B92+1))</f>
        <v>0</v>
      </c>
      <c r="D92" s="83">
        <f ca="1">INDIRECT("'Format extranet'!E" &amp; ($B92+1))</f>
        <v>0</v>
      </c>
      <c r="E92" s="83">
        <f ca="1">INDIRECT("'Format extranet'!F" &amp; ($B92+1))</f>
        <v>0</v>
      </c>
      <c r="F92" s="83">
        <f ca="1">INDIRECT("'Format extranet'!D" &amp; ($B92+1))</f>
        <v>0</v>
      </c>
      <c r="G92" s="83">
        <f ca="1">INDIRECT("'Format extranet'!J" &amp; ($B92+1))</f>
        <v>0</v>
      </c>
      <c r="H92" s="83">
        <f ca="1">INDIRECT("'Format extranet'!A" &amp; ($B92+1))</f>
        <v>0</v>
      </c>
      <c r="I92" s="83">
        <f ca="1">INDIRECT("'Format extranet'!B" &amp; ($B92+1))</f>
        <v>0</v>
      </c>
      <c r="J92" s="83">
        <f ca="1">INDIRECT("'Format extranet'!C" &amp; ($B92+1))</f>
        <v>0</v>
      </c>
      <c r="K92" s="83">
        <f ca="1">INDIRECT("'Format extranet'!L" &amp; ($B92+1))</f>
        <v>0</v>
      </c>
      <c r="L92" s="84"/>
      <c r="M92" s="85" t="str">
        <f>IF(ISBLANK(L92),"",VLOOKUP(L92,$P$8:$Q$57,2,TRUE))</f>
        <v/>
      </c>
      <c r="N92" s="86"/>
      <c r="O92" s="1" t="str">
        <f t="shared" si="3"/>
        <v/>
      </c>
    </row>
    <row r="93" spans="1:26" hidden="1">
      <c r="A93" s="42">
        <f ca="1">_xlfn.NUMBERVALUE(INDIRECT("'Format extranet'!J" &amp; ($B93+1)),".")</f>
        <v>0</v>
      </c>
      <c r="B93" s="43">
        <v>89</v>
      </c>
      <c r="C93" s="83">
        <f ca="1">INDIRECT("'Format extranet'!G" &amp; ($B93+1))</f>
        <v>0</v>
      </c>
      <c r="D93" s="83">
        <f ca="1">INDIRECT("'Format extranet'!E" &amp; ($B93+1))</f>
        <v>0</v>
      </c>
      <c r="E93" s="83">
        <f ca="1">INDIRECT("'Format extranet'!F" &amp; ($B93+1))</f>
        <v>0</v>
      </c>
      <c r="F93" s="83">
        <f ca="1">INDIRECT("'Format extranet'!D" &amp; ($B93+1))</f>
        <v>0</v>
      </c>
      <c r="G93" s="83">
        <f ca="1">INDIRECT("'Format extranet'!J" &amp; ($B93+1))</f>
        <v>0</v>
      </c>
      <c r="H93" s="83">
        <f ca="1">INDIRECT("'Format extranet'!A" &amp; ($B93+1))</f>
        <v>0</v>
      </c>
      <c r="I93" s="83">
        <f ca="1">INDIRECT("'Format extranet'!B" &amp; ($B93+1))</f>
        <v>0</v>
      </c>
      <c r="J93" s="83">
        <f ca="1">INDIRECT("'Format extranet'!C" &amp; ($B93+1))</f>
        <v>0</v>
      </c>
      <c r="K93" s="83">
        <f ca="1">INDIRECT("'Format extranet'!L" &amp; ($B93+1))</f>
        <v>0</v>
      </c>
      <c r="L93" s="84"/>
      <c r="M93" s="85" t="str">
        <f>IF(ISBLANK(L93),"",VLOOKUP(L93,$P$8:$Q$57,2,TRUE))</f>
        <v/>
      </c>
      <c r="N93" s="86"/>
      <c r="O93" s="1" t="str">
        <f t="shared" si="3"/>
        <v/>
      </c>
    </row>
    <row r="94" spans="1:26" hidden="1">
      <c r="A94" s="42">
        <f ca="1">_xlfn.NUMBERVALUE(INDIRECT("'Format extranet'!J" &amp; ($B94+1)),".")</f>
        <v>0</v>
      </c>
      <c r="B94" s="43">
        <v>90</v>
      </c>
      <c r="C94" s="83">
        <f ca="1">INDIRECT("'Format extranet'!G" &amp; ($B94+1))</f>
        <v>0</v>
      </c>
      <c r="D94" s="83">
        <f ca="1">INDIRECT("'Format extranet'!E" &amp; ($B94+1))</f>
        <v>0</v>
      </c>
      <c r="E94" s="83">
        <f ca="1">INDIRECT("'Format extranet'!F" &amp; ($B94+1))</f>
        <v>0</v>
      </c>
      <c r="F94" s="83">
        <f ca="1">INDIRECT("'Format extranet'!D" &amp; ($B94+1))</f>
        <v>0</v>
      </c>
      <c r="G94" s="83">
        <f ca="1">INDIRECT("'Format extranet'!J" &amp; ($B94+1))</f>
        <v>0</v>
      </c>
      <c r="H94" s="83">
        <f ca="1">INDIRECT("'Format extranet'!A" &amp; ($B94+1))</f>
        <v>0</v>
      </c>
      <c r="I94" s="83">
        <f ca="1">INDIRECT("'Format extranet'!B" &amp; ($B94+1))</f>
        <v>0</v>
      </c>
      <c r="J94" s="83">
        <f ca="1">INDIRECT("'Format extranet'!C" &amp; ($B94+1))</f>
        <v>0</v>
      </c>
      <c r="K94" s="83">
        <f ca="1">INDIRECT("'Format extranet'!L" &amp; ($B94+1))</f>
        <v>0</v>
      </c>
      <c r="L94" s="84"/>
      <c r="M94" s="85" t="str">
        <f>IF(ISBLANK(L94),"",VLOOKUP(L94,$P$8:$Q$57,2,TRUE))</f>
        <v/>
      </c>
      <c r="N94" s="86"/>
      <c r="O94" s="1" t="str">
        <f t="shared" si="3"/>
        <v/>
      </c>
    </row>
    <row r="95" spans="1:26" hidden="1">
      <c r="A95" s="42">
        <f ca="1">_xlfn.NUMBERVALUE(INDIRECT("'Format extranet'!J" &amp; ($B95+1)),".")</f>
        <v>0</v>
      </c>
      <c r="B95" s="43">
        <v>91</v>
      </c>
      <c r="C95" s="83">
        <f ca="1">INDIRECT("'Format extranet'!G" &amp; ($B95+1))</f>
        <v>0</v>
      </c>
      <c r="D95" s="83">
        <f ca="1">INDIRECT("'Format extranet'!E" &amp; ($B95+1))</f>
        <v>0</v>
      </c>
      <c r="E95" s="83">
        <f ca="1">INDIRECT("'Format extranet'!F" &amp; ($B95+1))</f>
        <v>0</v>
      </c>
      <c r="F95" s="83">
        <f ca="1">INDIRECT("'Format extranet'!D" &amp; ($B95+1))</f>
        <v>0</v>
      </c>
      <c r="G95" s="83">
        <f ca="1">INDIRECT("'Format extranet'!J" &amp; ($B95+1))</f>
        <v>0</v>
      </c>
      <c r="H95" s="83">
        <f ca="1">INDIRECT("'Format extranet'!A" &amp; ($B95+1))</f>
        <v>0</v>
      </c>
      <c r="I95" s="83">
        <f ca="1">INDIRECT("'Format extranet'!B" &amp; ($B95+1))</f>
        <v>0</v>
      </c>
      <c r="J95" s="83">
        <f ca="1">INDIRECT("'Format extranet'!C" &amp; ($B95+1))</f>
        <v>0</v>
      </c>
      <c r="K95" s="83">
        <f ca="1">INDIRECT("'Format extranet'!L" &amp; ($B95+1))</f>
        <v>0</v>
      </c>
      <c r="L95" s="84"/>
      <c r="M95" s="85" t="str">
        <f>IF(ISBLANK(L95),"",VLOOKUP(L95,$P$8:$Q$57,2,TRUE))</f>
        <v/>
      </c>
      <c r="N95" s="86"/>
      <c r="O95" s="1" t="str">
        <f t="shared" si="3"/>
        <v/>
      </c>
    </row>
    <row r="96" spans="1:26" hidden="1">
      <c r="A96" s="42">
        <f ca="1">_xlfn.NUMBERVALUE(INDIRECT("'Format extranet'!J" &amp; ($B96+1)),".")</f>
        <v>0</v>
      </c>
      <c r="B96" s="43">
        <v>92</v>
      </c>
      <c r="C96" s="83">
        <f ca="1">INDIRECT("'Format extranet'!G" &amp; ($B96+1))</f>
        <v>0</v>
      </c>
      <c r="D96" s="83">
        <f ca="1">INDIRECT("'Format extranet'!E" &amp; ($B96+1))</f>
        <v>0</v>
      </c>
      <c r="E96" s="83">
        <f ca="1">INDIRECT("'Format extranet'!F" &amp; ($B96+1))</f>
        <v>0</v>
      </c>
      <c r="F96" s="83">
        <f ca="1">INDIRECT("'Format extranet'!D" &amp; ($B96+1))</f>
        <v>0</v>
      </c>
      <c r="G96" s="83">
        <f ca="1">INDIRECT("'Format extranet'!J" &amp; ($B96+1))</f>
        <v>0</v>
      </c>
      <c r="H96" s="83">
        <f ca="1">INDIRECT("'Format extranet'!A" &amp; ($B96+1))</f>
        <v>0</v>
      </c>
      <c r="I96" s="83">
        <f ca="1">INDIRECT("'Format extranet'!B" &amp; ($B96+1))</f>
        <v>0</v>
      </c>
      <c r="J96" s="83">
        <f ca="1">INDIRECT("'Format extranet'!C" &amp; ($B96+1))</f>
        <v>0</v>
      </c>
      <c r="K96" s="83">
        <f ca="1">INDIRECT("'Format extranet'!L" &amp; ($B96+1))</f>
        <v>0</v>
      </c>
      <c r="L96" s="84"/>
      <c r="M96" s="85" t="str">
        <f>IF(ISBLANK(L96),"",VLOOKUP(L96,$P$8:$Q$57,2,TRUE))</f>
        <v/>
      </c>
      <c r="N96" s="86"/>
      <c r="O96" s="1" t="str">
        <f t="shared" si="3"/>
        <v/>
      </c>
    </row>
    <row r="97" spans="1:15" hidden="1">
      <c r="A97" s="42">
        <f ca="1">_xlfn.NUMBERVALUE(INDIRECT("'Format extranet'!J" &amp; ($B97+1)),".")</f>
        <v>0</v>
      </c>
      <c r="B97" s="43">
        <v>93</v>
      </c>
      <c r="C97" s="83">
        <f ca="1">INDIRECT("'Format extranet'!G" &amp; ($B97+1))</f>
        <v>0</v>
      </c>
      <c r="D97" s="83">
        <f ca="1">INDIRECT("'Format extranet'!E" &amp; ($B97+1))</f>
        <v>0</v>
      </c>
      <c r="E97" s="83">
        <f ca="1">INDIRECT("'Format extranet'!F" &amp; ($B97+1))</f>
        <v>0</v>
      </c>
      <c r="F97" s="83">
        <f ca="1">INDIRECT("'Format extranet'!D" &amp; ($B97+1))</f>
        <v>0</v>
      </c>
      <c r="G97" s="83">
        <f ca="1">INDIRECT("'Format extranet'!J" &amp; ($B97+1))</f>
        <v>0</v>
      </c>
      <c r="H97" s="83">
        <f ca="1">INDIRECT("'Format extranet'!A" &amp; ($B97+1))</f>
        <v>0</v>
      </c>
      <c r="I97" s="83">
        <f ca="1">INDIRECT("'Format extranet'!B" &amp; ($B97+1))</f>
        <v>0</v>
      </c>
      <c r="J97" s="83">
        <f ca="1">INDIRECT("'Format extranet'!C" &amp; ($B97+1))</f>
        <v>0</v>
      </c>
      <c r="K97" s="83">
        <f ca="1">INDIRECT("'Format extranet'!L" &amp; ($B97+1))</f>
        <v>0</v>
      </c>
      <c r="L97" s="84"/>
      <c r="M97" s="85" t="str">
        <f>IF(ISBLANK(L97),"",VLOOKUP(L97,$P$8:$Q$57,2,TRUE))</f>
        <v/>
      </c>
      <c r="N97" s="86"/>
      <c r="O97" s="1" t="str">
        <f t="shared" si="3"/>
        <v/>
      </c>
    </row>
    <row r="98" spans="1:15" hidden="1">
      <c r="A98" s="42">
        <f ca="1">_xlfn.NUMBERVALUE(INDIRECT("'Format extranet'!J" &amp; ($B98+1)),".")</f>
        <v>0</v>
      </c>
      <c r="B98" s="43">
        <v>94</v>
      </c>
      <c r="C98" s="83">
        <f ca="1">INDIRECT("'Format extranet'!G" &amp; ($B98+1))</f>
        <v>0</v>
      </c>
      <c r="D98" s="83">
        <f ca="1">INDIRECT("'Format extranet'!E" &amp; ($B98+1))</f>
        <v>0</v>
      </c>
      <c r="E98" s="83">
        <f ca="1">INDIRECT("'Format extranet'!F" &amp; ($B98+1))</f>
        <v>0</v>
      </c>
      <c r="F98" s="83">
        <f ca="1">INDIRECT("'Format extranet'!D" &amp; ($B98+1))</f>
        <v>0</v>
      </c>
      <c r="G98" s="83">
        <f ca="1">INDIRECT("'Format extranet'!J" &amp; ($B98+1))</f>
        <v>0</v>
      </c>
      <c r="H98" s="83">
        <f ca="1">INDIRECT("'Format extranet'!A" &amp; ($B98+1))</f>
        <v>0</v>
      </c>
      <c r="I98" s="83">
        <f ca="1">INDIRECT("'Format extranet'!B" &amp; ($B98+1))</f>
        <v>0</v>
      </c>
      <c r="J98" s="83">
        <f ca="1">INDIRECT("'Format extranet'!C" &amp; ($B98+1))</f>
        <v>0</v>
      </c>
      <c r="K98" s="83">
        <f ca="1">INDIRECT("'Format extranet'!L" &amp; ($B98+1))</f>
        <v>0</v>
      </c>
      <c r="L98" s="84"/>
      <c r="M98" s="85" t="str">
        <f>IF(ISBLANK(L98),"",VLOOKUP(L98,$P$8:$Q$57,2,TRUE))</f>
        <v/>
      </c>
      <c r="N98" s="86"/>
      <c r="O98" s="1" t="str">
        <f t="shared" si="3"/>
        <v/>
      </c>
    </row>
    <row r="99" spans="1:15" hidden="1">
      <c r="A99" s="42">
        <f ca="1">_xlfn.NUMBERVALUE(INDIRECT("'Format extranet'!J" &amp; ($B99+1)),".")</f>
        <v>0</v>
      </c>
      <c r="B99" s="43">
        <v>95</v>
      </c>
      <c r="C99" s="83">
        <f ca="1">INDIRECT("'Format extranet'!G" &amp; ($B99+1))</f>
        <v>0</v>
      </c>
      <c r="D99" s="83">
        <f ca="1">INDIRECT("'Format extranet'!E" &amp; ($B99+1))</f>
        <v>0</v>
      </c>
      <c r="E99" s="83">
        <f ca="1">INDIRECT("'Format extranet'!F" &amp; ($B99+1))</f>
        <v>0</v>
      </c>
      <c r="F99" s="83">
        <f ca="1">INDIRECT("'Format extranet'!D" &amp; ($B99+1))</f>
        <v>0</v>
      </c>
      <c r="G99" s="83">
        <f ca="1">INDIRECT("'Format extranet'!J" &amp; ($B99+1))</f>
        <v>0</v>
      </c>
      <c r="H99" s="83">
        <f ca="1">INDIRECT("'Format extranet'!A" &amp; ($B99+1))</f>
        <v>0</v>
      </c>
      <c r="I99" s="83">
        <f ca="1">INDIRECT("'Format extranet'!B" &amp; ($B99+1))</f>
        <v>0</v>
      </c>
      <c r="J99" s="83">
        <f ca="1">INDIRECT("'Format extranet'!C" &amp; ($B99+1))</f>
        <v>0</v>
      </c>
      <c r="K99" s="83">
        <f ca="1">INDIRECT("'Format extranet'!L" &amp; ($B99+1))</f>
        <v>0</v>
      </c>
      <c r="L99" s="84"/>
      <c r="M99" s="85" t="str">
        <f>IF(ISBLANK(L99),"",VLOOKUP(L99,$P$8:$Q$57,2,TRUE))</f>
        <v/>
      </c>
      <c r="N99" s="86"/>
      <c r="O99" s="1" t="str">
        <f t="shared" si="3"/>
        <v/>
      </c>
    </row>
    <row r="100" spans="1:15" hidden="1">
      <c r="A100" s="42">
        <f ca="1">_xlfn.NUMBERVALUE(INDIRECT("'Format extranet'!J" &amp; ($B100+1)),".")</f>
        <v>0</v>
      </c>
      <c r="B100" s="43">
        <v>96</v>
      </c>
      <c r="C100" s="83">
        <f ca="1">INDIRECT("'Format extranet'!G" &amp; ($B100+1))</f>
        <v>0</v>
      </c>
      <c r="D100" s="83">
        <f ca="1">INDIRECT("'Format extranet'!E" &amp; ($B100+1))</f>
        <v>0</v>
      </c>
      <c r="E100" s="83">
        <f ca="1">INDIRECT("'Format extranet'!F" &amp; ($B100+1))</f>
        <v>0</v>
      </c>
      <c r="F100" s="83">
        <f ca="1">INDIRECT("'Format extranet'!D" &amp; ($B100+1))</f>
        <v>0</v>
      </c>
      <c r="G100" s="83">
        <f ca="1">INDIRECT("'Format extranet'!J" &amp; ($B100+1))</f>
        <v>0</v>
      </c>
      <c r="H100" s="83">
        <f ca="1">INDIRECT("'Format extranet'!A" &amp; ($B100+1))</f>
        <v>0</v>
      </c>
      <c r="I100" s="83">
        <f ca="1">INDIRECT("'Format extranet'!B" &amp; ($B100+1))</f>
        <v>0</v>
      </c>
      <c r="J100" s="83">
        <f ca="1">INDIRECT("'Format extranet'!C" &amp; ($B100+1))</f>
        <v>0</v>
      </c>
      <c r="K100" s="83">
        <f ca="1">INDIRECT("'Format extranet'!L" &amp; ($B100+1))</f>
        <v>0</v>
      </c>
      <c r="L100" s="84"/>
      <c r="M100" s="85" t="str">
        <f>IF(ISBLANK(L100),"",VLOOKUP(L100,$P$8:$Q$57,2,TRUE))</f>
        <v/>
      </c>
      <c r="N100" s="86"/>
      <c r="O100" s="1" t="str">
        <f t="shared" si="3"/>
        <v/>
      </c>
    </row>
    <row r="101" spans="1:15" hidden="1">
      <c r="A101" s="42">
        <f ca="1">_xlfn.NUMBERVALUE(INDIRECT("'Format extranet'!J" &amp; ($B101+1)),".")</f>
        <v>0</v>
      </c>
      <c r="B101" s="43">
        <v>97</v>
      </c>
      <c r="C101" s="83">
        <f ca="1">INDIRECT("'Format extranet'!G" &amp; ($B101+1))</f>
        <v>0</v>
      </c>
      <c r="D101" s="83">
        <f ca="1">INDIRECT("'Format extranet'!E" &amp; ($B101+1))</f>
        <v>0</v>
      </c>
      <c r="E101" s="83">
        <f ca="1">INDIRECT("'Format extranet'!F" &amp; ($B101+1))</f>
        <v>0</v>
      </c>
      <c r="F101" s="83">
        <f ca="1">INDIRECT("'Format extranet'!D" &amp; ($B101+1))</f>
        <v>0</v>
      </c>
      <c r="G101" s="83">
        <f ca="1">INDIRECT("'Format extranet'!J" &amp; ($B101+1))</f>
        <v>0</v>
      </c>
      <c r="H101" s="83">
        <f ca="1">INDIRECT("'Format extranet'!A" &amp; ($B101+1))</f>
        <v>0</v>
      </c>
      <c r="I101" s="83">
        <f ca="1">INDIRECT("'Format extranet'!B" &amp; ($B101+1))</f>
        <v>0</v>
      </c>
      <c r="J101" s="83">
        <f ca="1">INDIRECT("'Format extranet'!C" &amp; ($B101+1))</f>
        <v>0</v>
      </c>
      <c r="K101" s="83">
        <f ca="1">INDIRECT("'Format extranet'!L" &amp; ($B101+1))</f>
        <v>0</v>
      </c>
      <c r="L101" s="84"/>
      <c r="M101" s="85" t="str">
        <f>IF(ISBLANK(L101),"",VLOOKUP(L101,$P$8:$Q$57,2,TRUE))</f>
        <v/>
      </c>
      <c r="N101" s="86"/>
      <c r="O101" s="1" t="str">
        <f t="shared" si="3"/>
        <v/>
      </c>
    </row>
    <row r="102" spans="1:15" hidden="1">
      <c r="A102" s="42">
        <f ca="1">_xlfn.NUMBERVALUE(INDIRECT("'Format extranet'!J" &amp; ($B102+1)),".")</f>
        <v>0</v>
      </c>
      <c r="B102" s="43">
        <v>98</v>
      </c>
      <c r="C102" s="83">
        <f ca="1">INDIRECT("'Format extranet'!G" &amp; ($B102+1))</f>
        <v>0</v>
      </c>
      <c r="D102" s="83">
        <f ca="1">INDIRECT("'Format extranet'!E" &amp; ($B102+1))</f>
        <v>0</v>
      </c>
      <c r="E102" s="83">
        <f ca="1">INDIRECT("'Format extranet'!F" &amp; ($B102+1))</f>
        <v>0</v>
      </c>
      <c r="F102" s="83">
        <f ca="1">INDIRECT("'Format extranet'!D" &amp; ($B102+1))</f>
        <v>0</v>
      </c>
      <c r="G102" s="83">
        <f ca="1">INDIRECT("'Format extranet'!J" &amp; ($B102+1))</f>
        <v>0</v>
      </c>
      <c r="H102" s="83">
        <f ca="1">INDIRECT("'Format extranet'!A" &amp; ($B102+1))</f>
        <v>0</v>
      </c>
      <c r="I102" s="83">
        <f ca="1">INDIRECT("'Format extranet'!B" &amp; ($B102+1))</f>
        <v>0</v>
      </c>
      <c r="J102" s="83">
        <f ca="1">INDIRECT("'Format extranet'!C" &amp; ($B102+1))</f>
        <v>0</v>
      </c>
      <c r="K102" s="83">
        <f ca="1">INDIRECT("'Format extranet'!L" &amp; ($B102+1))</f>
        <v>0</v>
      </c>
      <c r="L102" s="84"/>
      <c r="M102" s="85" t="str">
        <f>IF(ISBLANK(L102),"",VLOOKUP(L102,$P$8:$Q$57,2,TRUE))</f>
        <v/>
      </c>
      <c r="N102" s="86"/>
      <c r="O102" s="1" t="str">
        <f t="shared" si="3"/>
        <v/>
      </c>
    </row>
    <row r="103" spans="1:15" hidden="1">
      <c r="A103" s="42">
        <f ca="1">_xlfn.NUMBERVALUE(INDIRECT("'Format extranet'!J" &amp; ($B103+1)),".")</f>
        <v>0</v>
      </c>
      <c r="B103" s="43">
        <v>99</v>
      </c>
      <c r="C103" s="83">
        <f ca="1">INDIRECT("'Format extranet'!G" &amp; ($B103+1))</f>
        <v>0</v>
      </c>
      <c r="D103" s="83">
        <f ca="1">INDIRECT("'Format extranet'!E" &amp; ($B103+1))</f>
        <v>0</v>
      </c>
      <c r="E103" s="83">
        <f ca="1">INDIRECT("'Format extranet'!F" &amp; ($B103+1))</f>
        <v>0</v>
      </c>
      <c r="F103" s="83">
        <f ca="1">INDIRECT("'Format extranet'!D" &amp; ($B103+1))</f>
        <v>0</v>
      </c>
      <c r="G103" s="83">
        <f ca="1">INDIRECT("'Format extranet'!J" &amp; ($B103+1))</f>
        <v>0</v>
      </c>
      <c r="H103" s="83">
        <f ca="1">INDIRECT("'Format extranet'!A" &amp; ($B103+1))</f>
        <v>0</v>
      </c>
      <c r="I103" s="83">
        <f ca="1">INDIRECT("'Format extranet'!B" &amp; ($B103+1))</f>
        <v>0</v>
      </c>
      <c r="J103" s="83">
        <f ca="1">INDIRECT("'Format extranet'!C" &amp; ($B103+1))</f>
        <v>0</v>
      </c>
      <c r="K103" s="83">
        <f ca="1">INDIRECT("'Format extranet'!L" &amp; ($B103+1))</f>
        <v>0</v>
      </c>
      <c r="L103" s="84"/>
      <c r="M103" s="85" t="str">
        <f>IF(ISBLANK(L103),"",VLOOKUP(L103,$P$8:$Q$57,2,TRUE))</f>
        <v/>
      </c>
      <c r="N103" s="86"/>
      <c r="O103" s="1" t="str">
        <f t="shared" si="3"/>
        <v/>
      </c>
    </row>
    <row r="104" spans="1:15" hidden="1">
      <c r="A104" s="42">
        <f ca="1">_xlfn.NUMBERVALUE(INDIRECT("'Format extranet'!J" &amp; ($B104+1)),".")</f>
        <v>0</v>
      </c>
      <c r="B104" s="43">
        <v>100</v>
      </c>
      <c r="C104" s="83">
        <f ca="1">INDIRECT("'Format extranet'!G" &amp; ($B104+1))</f>
        <v>0</v>
      </c>
      <c r="D104" s="83">
        <f ca="1">INDIRECT("'Format extranet'!E" &amp; ($B104+1))</f>
        <v>0</v>
      </c>
      <c r="E104" s="83">
        <f ca="1">INDIRECT("'Format extranet'!F" &amp; ($B104+1))</f>
        <v>0</v>
      </c>
      <c r="F104" s="83">
        <f ca="1">INDIRECT("'Format extranet'!D" &amp; ($B104+1))</f>
        <v>0</v>
      </c>
      <c r="G104" s="83">
        <f ca="1">INDIRECT("'Format extranet'!J" &amp; ($B104+1))</f>
        <v>0</v>
      </c>
      <c r="H104" s="83">
        <f ca="1">INDIRECT("'Format extranet'!A" &amp; ($B104+1))</f>
        <v>0</v>
      </c>
      <c r="I104" s="83">
        <f ca="1">INDIRECT("'Format extranet'!B" &amp; ($B104+1))</f>
        <v>0</v>
      </c>
      <c r="J104" s="83">
        <f ca="1">INDIRECT("'Format extranet'!C" &amp; ($B104+1))</f>
        <v>0</v>
      </c>
      <c r="K104" s="83">
        <f ca="1">INDIRECT("'Format extranet'!L" &amp; ($B104+1))</f>
        <v>0</v>
      </c>
      <c r="L104" s="84"/>
      <c r="M104" s="85" t="str">
        <f>IF(ISBLANK(L104),"",VLOOKUP(L104,$P$8:$Q$57,2,TRUE))</f>
        <v/>
      </c>
      <c r="N104" s="86"/>
      <c r="O104" s="1" t="str">
        <f t="shared" si="3"/>
        <v/>
      </c>
    </row>
    <row r="105" spans="1:15" hidden="1">
      <c r="A105" s="42">
        <f ca="1">_xlfn.NUMBERVALUE(INDIRECT("'Format extranet'!J" &amp; ($B105+1)),".")</f>
        <v>0</v>
      </c>
      <c r="B105" s="43">
        <v>101</v>
      </c>
      <c r="C105" s="83">
        <f ca="1">INDIRECT("'Format extranet'!G" &amp; ($B105+1))</f>
        <v>0</v>
      </c>
      <c r="D105" s="83">
        <f ca="1">INDIRECT("'Format extranet'!E" &amp; ($B105+1))</f>
        <v>0</v>
      </c>
      <c r="E105" s="83">
        <f ca="1">INDIRECT("'Format extranet'!F" &amp; ($B105+1))</f>
        <v>0</v>
      </c>
      <c r="F105" s="83">
        <f ca="1">INDIRECT("'Format extranet'!D" &amp; ($B105+1))</f>
        <v>0</v>
      </c>
      <c r="G105" s="83">
        <f ca="1">INDIRECT("'Format extranet'!J" &amp; ($B105+1))</f>
        <v>0</v>
      </c>
      <c r="H105" s="83">
        <f ca="1">INDIRECT("'Format extranet'!A" &amp; ($B105+1))</f>
        <v>0</v>
      </c>
      <c r="I105" s="83">
        <f ca="1">INDIRECT("'Format extranet'!B" &amp; ($B105+1))</f>
        <v>0</v>
      </c>
      <c r="J105" s="83">
        <f ca="1">INDIRECT("'Format extranet'!C" &amp; ($B105+1))</f>
        <v>0</v>
      </c>
      <c r="K105" s="83">
        <f ca="1">INDIRECT("'Format extranet'!L" &amp; ($B105+1))</f>
        <v>0</v>
      </c>
      <c r="L105" s="84"/>
      <c r="M105" s="85" t="str">
        <f>IF(ISBLANK(L105),"",VLOOKUP(L105,$P$8:$Q$57,2,TRUE))</f>
        <v/>
      </c>
      <c r="N105" s="86"/>
      <c r="O105" s="1" t="str">
        <f t="shared" si="3"/>
        <v/>
      </c>
    </row>
    <row r="106" spans="1:15" hidden="1">
      <c r="A106" s="42">
        <f ca="1">_xlfn.NUMBERVALUE(INDIRECT("'Format extranet'!J" &amp; ($B106+1)),".")</f>
        <v>0</v>
      </c>
      <c r="B106" s="43">
        <v>102</v>
      </c>
      <c r="C106" s="83">
        <f ca="1">INDIRECT("'Format extranet'!G" &amp; ($B106+1))</f>
        <v>0</v>
      </c>
      <c r="D106" s="83">
        <f ca="1">INDIRECT("'Format extranet'!E" &amp; ($B106+1))</f>
        <v>0</v>
      </c>
      <c r="E106" s="83">
        <f ca="1">INDIRECT("'Format extranet'!F" &amp; ($B106+1))</f>
        <v>0</v>
      </c>
      <c r="F106" s="83">
        <f ca="1">INDIRECT("'Format extranet'!D" &amp; ($B106+1))</f>
        <v>0</v>
      </c>
      <c r="G106" s="83">
        <f ca="1">INDIRECT("'Format extranet'!J" &amp; ($B106+1))</f>
        <v>0</v>
      </c>
      <c r="H106" s="83">
        <f ca="1">INDIRECT("'Format extranet'!A" &amp; ($B106+1))</f>
        <v>0</v>
      </c>
      <c r="I106" s="83">
        <f ca="1">INDIRECT("'Format extranet'!B" &amp; ($B106+1))</f>
        <v>0</v>
      </c>
      <c r="J106" s="83">
        <f ca="1">INDIRECT("'Format extranet'!C" &amp; ($B106+1))</f>
        <v>0</v>
      </c>
      <c r="K106" s="83">
        <f ca="1">INDIRECT("'Format extranet'!L" &amp; ($B106+1))</f>
        <v>0</v>
      </c>
      <c r="L106" s="84"/>
      <c r="M106" s="85" t="str">
        <f>IF(ISBLANK(L106),"",VLOOKUP(L106,$P$8:$Q$57,2,TRUE))</f>
        <v/>
      </c>
      <c r="N106" s="86"/>
      <c r="O106" s="1" t="str">
        <f t="shared" si="3"/>
        <v/>
      </c>
    </row>
    <row r="107" spans="1:15" hidden="1">
      <c r="A107" s="42">
        <f ca="1">_xlfn.NUMBERVALUE(INDIRECT("'Format extranet'!J" &amp; ($B107+1)),".")</f>
        <v>0</v>
      </c>
      <c r="B107" s="43">
        <v>103</v>
      </c>
      <c r="C107" s="83">
        <f ca="1">INDIRECT("'Format extranet'!G" &amp; ($B107+1))</f>
        <v>0</v>
      </c>
      <c r="D107" s="83">
        <f ca="1">INDIRECT("'Format extranet'!E" &amp; ($B107+1))</f>
        <v>0</v>
      </c>
      <c r="E107" s="83">
        <f ca="1">INDIRECT("'Format extranet'!F" &amp; ($B107+1))</f>
        <v>0</v>
      </c>
      <c r="F107" s="83">
        <f ca="1">INDIRECT("'Format extranet'!D" &amp; ($B107+1))</f>
        <v>0</v>
      </c>
      <c r="G107" s="83">
        <f ca="1">INDIRECT("'Format extranet'!J" &amp; ($B107+1))</f>
        <v>0</v>
      </c>
      <c r="H107" s="83">
        <f ca="1">INDIRECT("'Format extranet'!A" &amp; ($B107+1))</f>
        <v>0</v>
      </c>
      <c r="I107" s="83">
        <f ca="1">INDIRECT("'Format extranet'!B" &amp; ($B107+1))</f>
        <v>0</v>
      </c>
      <c r="J107" s="83">
        <f ca="1">INDIRECT("'Format extranet'!C" &amp; ($B107+1))</f>
        <v>0</v>
      </c>
      <c r="K107" s="83">
        <f ca="1">INDIRECT("'Format extranet'!L" &amp; ($B107+1))</f>
        <v>0</v>
      </c>
      <c r="L107" s="84"/>
      <c r="M107" s="85" t="str">
        <f>IF(ISBLANK(L107),"",VLOOKUP(L107,$P$8:$Q$57,2,TRUE))</f>
        <v/>
      </c>
      <c r="N107" s="86"/>
      <c r="O107" s="1" t="str">
        <f t="shared" si="3"/>
        <v/>
      </c>
    </row>
    <row r="108" spans="1:15" hidden="1">
      <c r="A108" s="42">
        <f ca="1">_xlfn.NUMBERVALUE(INDIRECT("'Format extranet'!J" &amp; ($B108+1)),".")</f>
        <v>0</v>
      </c>
      <c r="B108" s="43">
        <v>104</v>
      </c>
      <c r="C108" s="83">
        <f ca="1">INDIRECT("'Format extranet'!G" &amp; ($B108+1))</f>
        <v>0</v>
      </c>
      <c r="D108" s="83">
        <f ca="1">INDIRECT("'Format extranet'!E" &amp; ($B108+1))</f>
        <v>0</v>
      </c>
      <c r="E108" s="83">
        <f ca="1">INDIRECT("'Format extranet'!F" &amp; ($B108+1))</f>
        <v>0</v>
      </c>
      <c r="F108" s="83">
        <f ca="1">INDIRECT("'Format extranet'!D" &amp; ($B108+1))</f>
        <v>0</v>
      </c>
      <c r="G108" s="83">
        <f ca="1">INDIRECT("'Format extranet'!J" &amp; ($B108+1))</f>
        <v>0</v>
      </c>
      <c r="H108" s="83">
        <f ca="1">INDIRECT("'Format extranet'!A" &amp; ($B108+1))</f>
        <v>0</v>
      </c>
      <c r="I108" s="83">
        <f ca="1">INDIRECT("'Format extranet'!B" &amp; ($B108+1))</f>
        <v>0</v>
      </c>
      <c r="J108" s="83">
        <f ca="1">INDIRECT("'Format extranet'!C" &amp; ($B108+1))</f>
        <v>0</v>
      </c>
      <c r="K108" s="83">
        <f ca="1">INDIRECT("'Format extranet'!L" &amp; ($B108+1))</f>
        <v>0</v>
      </c>
      <c r="L108" s="84"/>
      <c r="M108" s="85" t="str">
        <f>IF(ISBLANK(L108),"",VLOOKUP(L108,$P$8:$Q$57,2,TRUE))</f>
        <v/>
      </c>
      <c r="N108" s="86"/>
      <c r="O108" s="1" t="str">
        <f t="shared" si="3"/>
        <v/>
      </c>
    </row>
    <row r="109" spans="1:15" hidden="1">
      <c r="A109" s="42">
        <f ca="1">_xlfn.NUMBERVALUE(INDIRECT("'Format extranet'!J" &amp; ($B109+1)),".")</f>
        <v>0</v>
      </c>
      <c r="B109" s="43">
        <v>105</v>
      </c>
      <c r="C109" s="83">
        <f ca="1">INDIRECT("'Format extranet'!G" &amp; ($B109+1))</f>
        <v>0</v>
      </c>
      <c r="D109" s="83">
        <f ca="1">INDIRECT("'Format extranet'!E" &amp; ($B109+1))</f>
        <v>0</v>
      </c>
      <c r="E109" s="83">
        <f ca="1">INDIRECT("'Format extranet'!F" &amp; ($B109+1))</f>
        <v>0</v>
      </c>
      <c r="F109" s="83">
        <f ca="1">INDIRECT("'Format extranet'!D" &amp; ($B109+1))</f>
        <v>0</v>
      </c>
      <c r="G109" s="83">
        <f ca="1">INDIRECT("'Format extranet'!J" &amp; ($B109+1))</f>
        <v>0</v>
      </c>
      <c r="H109" s="83">
        <f ca="1">INDIRECT("'Format extranet'!A" &amp; ($B109+1))</f>
        <v>0</v>
      </c>
      <c r="I109" s="83">
        <f ca="1">INDIRECT("'Format extranet'!B" &amp; ($B109+1))</f>
        <v>0</v>
      </c>
      <c r="J109" s="83">
        <f ca="1">INDIRECT("'Format extranet'!C" &amp; ($B109+1))</f>
        <v>0</v>
      </c>
      <c r="K109" s="83">
        <f ca="1">INDIRECT("'Format extranet'!L" &amp; ($B109+1))</f>
        <v>0</v>
      </c>
      <c r="L109" s="84"/>
      <c r="M109" s="85" t="str">
        <f>IF(ISBLANK(L109),"",VLOOKUP(L109,$P$8:$Q$57,2,TRUE))</f>
        <v/>
      </c>
      <c r="N109" s="86"/>
      <c r="O109" s="1" t="str">
        <f t="shared" si="3"/>
        <v/>
      </c>
    </row>
    <row r="110" spans="1:15" hidden="1">
      <c r="A110" s="42">
        <f ca="1">_xlfn.NUMBERVALUE(INDIRECT("'Format extranet'!J" &amp; ($B110+1)),".")</f>
        <v>0</v>
      </c>
      <c r="B110" s="43">
        <v>106</v>
      </c>
      <c r="C110" s="83">
        <f ca="1">INDIRECT("'Format extranet'!G" &amp; ($B110+1))</f>
        <v>0</v>
      </c>
      <c r="D110" s="83">
        <f ca="1">INDIRECT("'Format extranet'!E" &amp; ($B110+1))</f>
        <v>0</v>
      </c>
      <c r="E110" s="83">
        <f ca="1">INDIRECT("'Format extranet'!F" &amp; ($B110+1))</f>
        <v>0</v>
      </c>
      <c r="F110" s="83">
        <f ca="1">INDIRECT("'Format extranet'!D" &amp; ($B110+1))</f>
        <v>0</v>
      </c>
      <c r="G110" s="83">
        <f ca="1">INDIRECT("'Format extranet'!J" &amp; ($B110+1))</f>
        <v>0</v>
      </c>
      <c r="H110" s="83">
        <f ca="1">INDIRECT("'Format extranet'!A" &amp; ($B110+1))</f>
        <v>0</v>
      </c>
      <c r="I110" s="83">
        <f ca="1">INDIRECT("'Format extranet'!B" &amp; ($B110+1))</f>
        <v>0</v>
      </c>
      <c r="J110" s="83">
        <f ca="1">INDIRECT("'Format extranet'!C" &amp; ($B110+1))</f>
        <v>0</v>
      </c>
      <c r="K110" s="83">
        <f ca="1">INDIRECT("'Format extranet'!L" &amp; ($B110+1))</f>
        <v>0</v>
      </c>
      <c r="L110" s="84"/>
      <c r="M110" s="85" t="str">
        <f>IF(ISBLANK(L110),"",VLOOKUP(L110,$P$8:$Q$57,2,TRUE))</f>
        <v/>
      </c>
      <c r="N110" s="86"/>
      <c r="O110" s="1" t="str">
        <f t="shared" si="3"/>
        <v/>
      </c>
    </row>
    <row r="111" spans="1:15" hidden="1">
      <c r="A111" s="42">
        <f ca="1">_xlfn.NUMBERVALUE(INDIRECT("'Format extranet'!J" &amp; ($B111+1)),".")</f>
        <v>0</v>
      </c>
      <c r="B111" s="43">
        <v>107</v>
      </c>
      <c r="C111" s="83">
        <f ca="1">INDIRECT("'Format extranet'!G" &amp; ($B111+1))</f>
        <v>0</v>
      </c>
      <c r="D111" s="83">
        <f ca="1">INDIRECT("'Format extranet'!E" &amp; ($B111+1))</f>
        <v>0</v>
      </c>
      <c r="E111" s="83">
        <f ca="1">INDIRECT("'Format extranet'!F" &amp; ($B111+1))</f>
        <v>0</v>
      </c>
      <c r="F111" s="83">
        <f ca="1">INDIRECT("'Format extranet'!D" &amp; ($B111+1))</f>
        <v>0</v>
      </c>
      <c r="G111" s="83">
        <f ca="1">INDIRECT("'Format extranet'!J" &amp; ($B111+1))</f>
        <v>0</v>
      </c>
      <c r="H111" s="83">
        <f ca="1">INDIRECT("'Format extranet'!A" &amp; ($B111+1))</f>
        <v>0</v>
      </c>
      <c r="I111" s="83">
        <f ca="1">INDIRECT("'Format extranet'!B" &amp; ($B111+1))</f>
        <v>0</v>
      </c>
      <c r="J111" s="83">
        <f ca="1">INDIRECT("'Format extranet'!C" &amp; ($B111+1))</f>
        <v>0</v>
      </c>
      <c r="K111" s="83">
        <f ca="1">INDIRECT("'Format extranet'!L" &amp; ($B111+1))</f>
        <v>0</v>
      </c>
      <c r="L111" s="84"/>
      <c r="M111" s="85" t="str">
        <f>IF(ISBLANK(L111),"",VLOOKUP(L111,$P$8:$Q$57,2,TRUE))</f>
        <v/>
      </c>
      <c r="N111" s="86"/>
      <c r="O111" s="1" t="str">
        <f t="shared" si="3"/>
        <v/>
      </c>
    </row>
    <row r="112" spans="1:15" hidden="1">
      <c r="A112" s="42">
        <f ca="1">_xlfn.NUMBERVALUE(INDIRECT("'Format extranet'!J" &amp; ($B112+1)),".")</f>
        <v>0</v>
      </c>
      <c r="B112" s="43">
        <v>108</v>
      </c>
      <c r="C112" s="83">
        <f ca="1">INDIRECT("'Format extranet'!G" &amp; ($B112+1))</f>
        <v>0</v>
      </c>
      <c r="D112" s="83">
        <f ca="1">INDIRECT("'Format extranet'!E" &amp; ($B112+1))</f>
        <v>0</v>
      </c>
      <c r="E112" s="83">
        <f ca="1">INDIRECT("'Format extranet'!F" &amp; ($B112+1))</f>
        <v>0</v>
      </c>
      <c r="F112" s="83">
        <f ca="1">INDIRECT("'Format extranet'!D" &amp; ($B112+1))</f>
        <v>0</v>
      </c>
      <c r="G112" s="83">
        <f ca="1">INDIRECT("'Format extranet'!J" &amp; ($B112+1))</f>
        <v>0</v>
      </c>
      <c r="H112" s="83">
        <f ca="1">INDIRECT("'Format extranet'!A" &amp; ($B112+1))</f>
        <v>0</v>
      </c>
      <c r="I112" s="83">
        <f ca="1">INDIRECT("'Format extranet'!B" &amp; ($B112+1))</f>
        <v>0</v>
      </c>
      <c r="J112" s="83">
        <f ca="1">INDIRECT("'Format extranet'!C" &amp; ($B112+1))</f>
        <v>0</v>
      </c>
      <c r="K112" s="83">
        <f ca="1">INDIRECT("'Format extranet'!L" &amp; ($B112+1))</f>
        <v>0</v>
      </c>
      <c r="L112" s="84"/>
      <c r="M112" s="85" t="str">
        <f>IF(ISBLANK(L112),"",VLOOKUP(L112,$P$8:$Q$57,2,TRUE))</f>
        <v/>
      </c>
      <c r="N112" s="86"/>
      <c r="O112" s="1" t="str">
        <f t="shared" si="3"/>
        <v/>
      </c>
    </row>
    <row r="113" spans="1:15" hidden="1">
      <c r="A113" s="42">
        <f ca="1">_xlfn.NUMBERVALUE(INDIRECT("'Format extranet'!J" &amp; ($B113+1)),".")</f>
        <v>0</v>
      </c>
      <c r="B113" s="43">
        <v>109</v>
      </c>
      <c r="C113" s="83">
        <f ca="1">INDIRECT("'Format extranet'!G" &amp; ($B113+1))</f>
        <v>0</v>
      </c>
      <c r="D113" s="83">
        <f ca="1">INDIRECT("'Format extranet'!E" &amp; ($B113+1))</f>
        <v>0</v>
      </c>
      <c r="E113" s="83">
        <f ca="1">INDIRECT("'Format extranet'!F" &amp; ($B113+1))</f>
        <v>0</v>
      </c>
      <c r="F113" s="83">
        <f ca="1">INDIRECT("'Format extranet'!D" &amp; ($B113+1))</f>
        <v>0</v>
      </c>
      <c r="G113" s="83">
        <f ca="1">INDIRECT("'Format extranet'!J" &amp; ($B113+1))</f>
        <v>0</v>
      </c>
      <c r="H113" s="83">
        <f ca="1">INDIRECT("'Format extranet'!A" &amp; ($B113+1))</f>
        <v>0</v>
      </c>
      <c r="I113" s="83">
        <f ca="1">INDIRECT("'Format extranet'!B" &amp; ($B113+1))</f>
        <v>0</v>
      </c>
      <c r="J113" s="83">
        <f ca="1">INDIRECT("'Format extranet'!C" &amp; ($B113+1))</f>
        <v>0</v>
      </c>
      <c r="K113" s="83">
        <f ca="1">INDIRECT("'Format extranet'!L" &amp; ($B113+1))</f>
        <v>0</v>
      </c>
      <c r="L113" s="84"/>
      <c r="M113" s="85" t="str">
        <f>IF(ISBLANK(L113),"",VLOOKUP(L113,$P$8:$Q$57,2,TRUE))</f>
        <v/>
      </c>
      <c r="N113" s="86"/>
      <c r="O113" s="1" t="str">
        <f t="shared" si="3"/>
        <v/>
      </c>
    </row>
    <row r="114" spans="1:15" hidden="1">
      <c r="A114" s="42">
        <f ca="1">_xlfn.NUMBERVALUE(INDIRECT("'Format extranet'!J" &amp; ($B114+1)),".")</f>
        <v>0</v>
      </c>
      <c r="B114" s="43">
        <v>110</v>
      </c>
      <c r="C114" s="83">
        <f ca="1">INDIRECT("'Format extranet'!G" &amp; ($B114+1))</f>
        <v>0</v>
      </c>
      <c r="D114" s="83">
        <f ca="1">INDIRECT("'Format extranet'!E" &amp; ($B114+1))</f>
        <v>0</v>
      </c>
      <c r="E114" s="83">
        <f ca="1">INDIRECT("'Format extranet'!F" &amp; ($B114+1))</f>
        <v>0</v>
      </c>
      <c r="F114" s="83">
        <f ca="1">INDIRECT("'Format extranet'!D" &amp; ($B114+1))</f>
        <v>0</v>
      </c>
      <c r="G114" s="83">
        <f ca="1">INDIRECT("'Format extranet'!J" &amp; ($B114+1))</f>
        <v>0</v>
      </c>
      <c r="H114" s="83">
        <f ca="1">INDIRECT("'Format extranet'!A" &amp; ($B114+1))</f>
        <v>0</v>
      </c>
      <c r="I114" s="83">
        <f ca="1">INDIRECT("'Format extranet'!B" &amp; ($B114+1))</f>
        <v>0</v>
      </c>
      <c r="J114" s="83">
        <f ca="1">INDIRECT("'Format extranet'!C" &amp; ($B114+1))</f>
        <v>0</v>
      </c>
      <c r="K114" s="83">
        <f ca="1">INDIRECT("'Format extranet'!L" &amp; ($B114+1))</f>
        <v>0</v>
      </c>
      <c r="L114" s="84"/>
      <c r="M114" s="85" t="str">
        <f>IF(ISBLANK(L114),"",VLOOKUP(L114,$P$8:$Q$57,2,TRUE))</f>
        <v/>
      </c>
      <c r="N114" s="86"/>
      <c r="O114" s="1" t="str">
        <f t="shared" si="3"/>
        <v/>
      </c>
    </row>
    <row r="115" spans="1:15" hidden="1">
      <c r="A115" s="42">
        <f ca="1">_xlfn.NUMBERVALUE(INDIRECT("'Format extranet'!J" &amp; ($B115+1)),".")</f>
        <v>0</v>
      </c>
      <c r="B115" s="43">
        <v>111</v>
      </c>
      <c r="C115" s="83">
        <f ca="1">INDIRECT("'Format extranet'!G" &amp; ($B115+1))</f>
        <v>0</v>
      </c>
      <c r="D115" s="83">
        <f ca="1">INDIRECT("'Format extranet'!E" &amp; ($B115+1))</f>
        <v>0</v>
      </c>
      <c r="E115" s="83">
        <f ca="1">INDIRECT("'Format extranet'!F" &amp; ($B115+1))</f>
        <v>0</v>
      </c>
      <c r="F115" s="83">
        <f ca="1">INDIRECT("'Format extranet'!D" &amp; ($B115+1))</f>
        <v>0</v>
      </c>
      <c r="G115" s="83">
        <f ca="1">INDIRECT("'Format extranet'!J" &amp; ($B115+1))</f>
        <v>0</v>
      </c>
      <c r="H115" s="83">
        <f ca="1">INDIRECT("'Format extranet'!A" &amp; ($B115+1))</f>
        <v>0</v>
      </c>
      <c r="I115" s="83">
        <f ca="1">INDIRECT("'Format extranet'!B" &amp; ($B115+1))</f>
        <v>0</v>
      </c>
      <c r="J115" s="83">
        <f ca="1">INDIRECT("'Format extranet'!C" &amp; ($B115+1))</f>
        <v>0</v>
      </c>
      <c r="K115" s="83">
        <f ca="1">INDIRECT("'Format extranet'!L" &amp; ($B115+1))</f>
        <v>0</v>
      </c>
      <c r="L115" s="84"/>
      <c r="M115" s="85" t="str">
        <f>IF(ISBLANK(L115),"",VLOOKUP(L115,$P$8:$Q$57,2,TRUE))</f>
        <v/>
      </c>
      <c r="N115" s="86"/>
      <c r="O115" s="1" t="str">
        <f t="shared" si="3"/>
        <v/>
      </c>
    </row>
    <row r="116" spans="1:15" hidden="1">
      <c r="A116" s="42">
        <f ca="1">_xlfn.NUMBERVALUE(INDIRECT("'Format extranet'!J" &amp; ($B116+1)),".")</f>
        <v>0</v>
      </c>
      <c r="B116" s="43">
        <v>112</v>
      </c>
      <c r="C116" s="83">
        <f ca="1">INDIRECT("'Format extranet'!G" &amp; ($B116+1))</f>
        <v>0</v>
      </c>
      <c r="D116" s="83">
        <f ca="1">INDIRECT("'Format extranet'!E" &amp; ($B116+1))</f>
        <v>0</v>
      </c>
      <c r="E116" s="83">
        <f ca="1">INDIRECT("'Format extranet'!F" &amp; ($B116+1))</f>
        <v>0</v>
      </c>
      <c r="F116" s="83">
        <f ca="1">INDIRECT("'Format extranet'!D" &amp; ($B116+1))</f>
        <v>0</v>
      </c>
      <c r="G116" s="83">
        <f ca="1">INDIRECT("'Format extranet'!J" &amp; ($B116+1))</f>
        <v>0</v>
      </c>
      <c r="H116" s="83">
        <f ca="1">INDIRECT("'Format extranet'!A" &amp; ($B116+1))</f>
        <v>0</v>
      </c>
      <c r="I116" s="83">
        <f ca="1">INDIRECT("'Format extranet'!B" &amp; ($B116+1))</f>
        <v>0</v>
      </c>
      <c r="J116" s="83">
        <f ca="1">INDIRECT("'Format extranet'!C" &amp; ($B116+1))</f>
        <v>0</v>
      </c>
      <c r="K116" s="83">
        <f ca="1">INDIRECT("'Format extranet'!L" &amp; ($B116+1))</f>
        <v>0</v>
      </c>
      <c r="L116" s="84"/>
      <c r="M116" s="85" t="str">
        <f>IF(ISBLANK(L116),"",VLOOKUP(L116,$P$8:$Q$57,2,TRUE))</f>
        <v/>
      </c>
      <c r="N116" s="86"/>
      <c r="O116" s="1" t="str">
        <f t="shared" si="3"/>
        <v/>
      </c>
    </row>
    <row r="117" spans="1:15" hidden="1">
      <c r="A117" s="42">
        <f ca="1">_xlfn.NUMBERVALUE(INDIRECT("'Format extranet'!J" &amp; ($B117+1)),".")</f>
        <v>0</v>
      </c>
      <c r="B117" s="43">
        <v>113</v>
      </c>
      <c r="C117" s="83">
        <f ca="1">INDIRECT("'Format extranet'!G" &amp; ($B117+1))</f>
        <v>0</v>
      </c>
      <c r="D117" s="83">
        <f ca="1">INDIRECT("'Format extranet'!E" &amp; ($B117+1))</f>
        <v>0</v>
      </c>
      <c r="E117" s="83">
        <f ca="1">INDIRECT("'Format extranet'!F" &amp; ($B117+1))</f>
        <v>0</v>
      </c>
      <c r="F117" s="83">
        <f ca="1">INDIRECT("'Format extranet'!D" &amp; ($B117+1))</f>
        <v>0</v>
      </c>
      <c r="G117" s="83">
        <f ca="1">INDIRECT("'Format extranet'!J" &amp; ($B117+1))</f>
        <v>0</v>
      </c>
      <c r="H117" s="83">
        <f ca="1">INDIRECT("'Format extranet'!A" &amp; ($B117+1))</f>
        <v>0</v>
      </c>
      <c r="I117" s="83">
        <f ca="1">INDIRECT("'Format extranet'!B" &amp; ($B117+1))</f>
        <v>0</v>
      </c>
      <c r="J117" s="83">
        <f ca="1">INDIRECT("'Format extranet'!C" &amp; ($B117+1))</f>
        <v>0</v>
      </c>
      <c r="K117" s="83">
        <f ca="1">INDIRECT("'Format extranet'!L" &amp; ($B117+1))</f>
        <v>0</v>
      </c>
      <c r="L117" s="84"/>
      <c r="M117" s="85" t="str">
        <f>IF(ISBLANK(L117),"",VLOOKUP(L117,$P$8:$Q$57,2,TRUE))</f>
        <v/>
      </c>
      <c r="N117" s="86"/>
      <c r="O117" s="1" t="str">
        <f t="shared" si="3"/>
        <v/>
      </c>
    </row>
    <row r="118" spans="1:15" hidden="1">
      <c r="A118" s="42">
        <f ca="1">_xlfn.NUMBERVALUE(INDIRECT("'Format extranet'!J" &amp; ($B118+1)),".")</f>
        <v>0</v>
      </c>
      <c r="B118" s="43">
        <v>114</v>
      </c>
      <c r="C118" s="83">
        <f ca="1">INDIRECT("'Format extranet'!G" &amp; ($B118+1))</f>
        <v>0</v>
      </c>
      <c r="D118" s="83">
        <f ca="1">INDIRECT("'Format extranet'!E" &amp; ($B118+1))</f>
        <v>0</v>
      </c>
      <c r="E118" s="83">
        <f ca="1">INDIRECT("'Format extranet'!F" &amp; ($B118+1))</f>
        <v>0</v>
      </c>
      <c r="F118" s="83">
        <f ca="1">INDIRECT("'Format extranet'!D" &amp; ($B118+1))</f>
        <v>0</v>
      </c>
      <c r="G118" s="83">
        <f ca="1">INDIRECT("'Format extranet'!J" &amp; ($B118+1))</f>
        <v>0</v>
      </c>
      <c r="H118" s="83">
        <f ca="1">INDIRECT("'Format extranet'!A" &amp; ($B118+1))</f>
        <v>0</v>
      </c>
      <c r="I118" s="83">
        <f ca="1">INDIRECT("'Format extranet'!B" &amp; ($B118+1))</f>
        <v>0</v>
      </c>
      <c r="J118" s="83">
        <f ca="1">INDIRECT("'Format extranet'!C" &amp; ($B118+1))</f>
        <v>0</v>
      </c>
      <c r="K118" s="83">
        <f ca="1">INDIRECT("'Format extranet'!L" &amp; ($B118+1))</f>
        <v>0</v>
      </c>
      <c r="L118" s="84"/>
      <c r="M118" s="85" t="str">
        <f>IF(ISBLANK(L118),"",VLOOKUP(L118,$P$8:$Q$57,2,TRUE))</f>
        <v/>
      </c>
      <c r="N118" s="86"/>
      <c r="O118" s="1" t="str">
        <f t="shared" si="3"/>
        <v/>
      </c>
    </row>
    <row r="119" spans="1:15" hidden="1">
      <c r="A119" s="42">
        <f ca="1">_xlfn.NUMBERVALUE(INDIRECT("'Format extranet'!J" &amp; ($B119+1)),".")</f>
        <v>0</v>
      </c>
      <c r="B119" s="43">
        <v>115</v>
      </c>
      <c r="C119" s="83">
        <f ca="1">INDIRECT("'Format extranet'!G" &amp; ($B119+1))</f>
        <v>0</v>
      </c>
      <c r="D119" s="83">
        <f ca="1">INDIRECT("'Format extranet'!E" &amp; ($B119+1))</f>
        <v>0</v>
      </c>
      <c r="E119" s="83">
        <f ca="1">INDIRECT("'Format extranet'!F" &amp; ($B119+1))</f>
        <v>0</v>
      </c>
      <c r="F119" s="83">
        <f ca="1">INDIRECT("'Format extranet'!D" &amp; ($B119+1))</f>
        <v>0</v>
      </c>
      <c r="G119" s="83">
        <f ca="1">INDIRECT("'Format extranet'!J" &amp; ($B119+1))</f>
        <v>0</v>
      </c>
      <c r="H119" s="83">
        <f ca="1">INDIRECT("'Format extranet'!A" &amp; ($B119+1))</f>
        <v>0</v>
      </c>
      <c r="I119" s="83">
        <f ca="1">INDIRECT("'Format extranet'!B" &amp; ($B119+1))</f>
        <v>0</v>
      </c>
      <c r="J119" s="83">
        <f ca="1">INDIRECT("'Format extranet'!C" &amp; ($B119+1))</f>
        <v>0</v>
      </c>
      <c r="K119" s="83">
        <f ca="1">INDIRECT("'Format extranet'!L" &amp; ($B119+1))</f>
        <v>0</v>
      </c>
      <c r="L119" s="84"/>
      <c r="M119" s="85" t="str">
        <f>IF(ISBLANK(L119),"",VLOOKUP(L119,$P$8:$Q$57,2,TRUE))</f>
        <v/>
      </c>
      <c r="N119" s="86"/>
      <c r="O119" s="1" t="str">
        <f t="shared" si="3"/>
        <v/>
      </c>
    </row>
    <row r="120" spans="1:15" hidden="1">
      <c r="A120" s="42">
        <f ca="1">_xlfn.NUMBERVALUE(INDIRECT("'Format extranet'!J" &amp; ($B120+1)),".")</f>
        <v>0</v>
      </c>
      <c r="B120" s="43">
        <v>116</v>
      </c>
      <c r="C120" s="83">
        <f ca="1">INDIRECT("'Format extranet'!G" &amp; ($B120+1))</f>
        <v>0</v>
      </c>
      <c r="D120" s="83">
        <f ca="1">INDIRECT("'Format extranet'!E" &amp; ($B120+1))</f>
        <v>0</v>
      </c>
      <c r="E120" s="83">
        <f ca="1">INDIRECT("'Format extranet'!F" &amp; ($B120+1))</f>
        <v>0</v>
      </c>
      <c r="F120" s="83">
        <f ca="1">INDIRECT("'Format extranet'!D" &amp; ($B120+1))</f>
        <v>0</v>
      </c>
      <c r="G120" s="83">
        <f ca="1">INDIRECT("'Format extranet'!J" &amp; ($B120+1))</f>
        <v>0</v>
      </c>
      <c r="H120" s="83">
        <f ca="1">INDIRECT("'Format extranet'!A" &amp; ($B120+1))</f>
        <v>0</v>
      </c>
      <c r="I120" s="83">
        <f ca="1">INDIRECT("'Format extranet'!B" &amp; ($B120+1))</f>
        <v>0</v>
      </c>
      <c r="J120" s="83">
        <f ca="1">INDIRECT("'Format extranet'!C" &amp; ($B120+1))</f>
        <v>0</v>
      </c>
      <c r="K120" s="83">
        <f ca="1">INDIRECT("'Format extranet'!L" &amp; ($B120+1))</f>
        <v>0</v>
      </c>
      <c r="L120" s="84"/>
      <c r="M120" s="85" t="str">
        <f>IF(ISBLANK(L120),"",VLOOKUP(L120,$P$8:$Q$57,2,TRUE))</f>
        <v/>
      </c>
      <c r="N120" s="86"/>
      <c r="O120" s="1" t="str">
        <f t="shared" si="3"/>
        <v/>
      </c>
    </row>
    <row r="121" spans="1:15" hidden="1">
      <c r="A121" s="42">
        <f ca="1">_xlfn.NUMBERVALUE(INDIRECT("'Format extranet'!J" &amp; ($B121+1)),".")</f>
        <v>0</v>
      </c>
      <c r="B121" s="43">
        <v>117</v>
      </c>
      <c r="C121" s="83">
        <f ca="1">INDIRECT("'Format extranet'!G" &amp; ($B121+1))</f>
        <v>0</v>
      </c>
      <c r="D121" s="83">
        <f ca="1">INDIRECT("'Format extranet'!E" &amp; ($B121+1))</f>
        <v>0</v>
      </c>
      <c r="E121" s="83">
        <f ca="1">INDIRECT("'Format extranet'!F" &amp; ($B121+1))</f>
        <v>0</v>
      </c>
      <c r="F121" s="83">
        <f ca="1">INDIRECT("'Format extranet'!D" &amp; ($B121+1))</f>
        <v>0</v>
      </c>
      <c r="G121" s="83">
        <f ca="1">INDIRECT("'Format extranet'!J" &amp; ($B121+1))</f>
        <v>0</v>
      </c>
      <c r="H121" s="83">
        <f ca="1">INDIRECT("'Format extranet'!A" &amp; ($B121+1))</f>
        <v>0</v>
      </c>
      <c r="I121" s="83">
        <f ca="1">INDIRECT("'Format extranet'!B" &amp; ($B121+1))</f>
        <v>0</v>
      </c>
      <c r="J121" s="83">
        <f ca="1">INDIRECT("'Format extranet'!C" &amp; ($B121+1))</f>
        <v>0</v>
      </c>
      <c r="K121" s="83">
        <f ca="1">INDIRECT("'Format extranet'!L" &amp; ($B121+1))</f>
        <v>0</v>
      </c>
      <c r="L121" s="84"/>
      <c r="M121" s="85" t="str">
        <f>IF(ISBLANK(L121),"",VLOOKUP(L121,$P$8:$Q$57,2,TRUE))</f>
        <v/>
      </c>
      <c r="N121" s="86"/>
      <c r="O121" s="1" t="str">
        <f t="shared" si="3"/>
        <v/>
      </c>
    </row>
    <row r="122" spans="1:15" hidden="1">
      <c r="A122" s="42">
        <f ca="1">_xlfn.NUMBERVALUE(INDIRECT("'Format extranet'!J" &amp; ($B122+1)),".")</f>
        <v>0</v>
      </c>
      <c r="B122" s="43">
        <v>118</v>
      </c>
      <c r="C122" s="83">
        <f ca="1">INDIRECT("'Format extranet'!G" &amp; ($B122+1))</f>
        <v>0</v>
      </c>
      <c r="D122" s="83">
        <f ca="1">INDIRECT("'Format extranet'!E" &amp; ($B122+1))</f>
        <v>0</v>
      </c>
      <c r="E122" s="83">
        <f ca="1">INDIRECT("'Format extranet'!F" &amp; ($B122+1))</f>
        <v>0</v>
      </c>
      <c r="F122" s="83">
        <f ca="1">INDIRECT("'Format extranet'!D" &amp; ($B122+1))</f>
        <v>0</v>
      </c>
      <c r="G122" s="83">
        <f ca="1">INDIRECT("'Format extranet'!J" &amp; ($B122+1))</f>
        <v>0</v>
      </c>
      <c r="H122" s="83">
        <f ca="1">INDIRECT("'Format extranet'!A" &amp; ($B122+1))</f>
        <v>0</v>
      </c>
      <c r="I122" s="83">
        <f ca="1">INDIRECT("'Format extranet'!B" &amp; ($B122+1))</f>
        <v>0</v>
      </c>
      <c r="J122" s="83">
        <f ca="1">INDIRECT("'Format extranet'!C" &amp; ($B122+1))</f>
        <v>0</v>
      </c>
      <c r="K122" s="83">
        <f ca="1">INDIRECT("'Format extranet'!L" &amp; ($B122+1))</f>
        <v>0</v>
      </c>
      <c r="L122" s="84"/>
      <c r="M122" s="85" t="str">
        <f>IF(ISBLANK(L122),"",VLOOKUP(L122,$P$8:$Q$57,2,TRUE))</f>
        <v/>
      </c>
      <c r="N122" s="86"/>
      <c r="O122" s="1" t="str">
        <f t="shared" si="3"/>
        <v/>
      </c>
    </row>
    <row r="123" spans="1:15" hidden="1">
      <c r="A123" s="42">
        <f ca="1">_xlfn.NUMBERVALUE(INDIRECT("'Format extranet'!J" &amp; ($B123+1)),".")</f>
        <v>0</v>
      </c>
      <c r="B123" s="43">
        <v>119</v>
      </c>
      <c r="C123" s="83">
        <f ca="1">INDIRECT("'Format extranet'!G" &amp; ($B123+1))</f>
        <v>0</v>
      </c>
      <c r="D123" s="83">
        <f ca="1">INDIRECT("'Format extranet'!E" &amp; ($B123+1))</f>
        <v>0</v>
      </c>
      <c r="E123" s="83">
        <f ca="1">INDIRECT("'Format extranet'!F" &amp; ($B123+1))</f>
        <v>0</v>
      </c>
      <c r="F123" s="83">
        <f ca="1">INDIRECT("'Format extranet'!D" &amp; ($B123+1))</f>
        <v>0</v>
      </c>
      <c r="G123" s="83">
        <f ca="1">INDIRECT("'Format extranet'!J" &amp; ($B123+1))</f>
        <v>0</v>
      </c>
      <c r="H123" s="83">
        <f ca="1">INDIRECT("'Format extranet'!A" &amp; ($B123+1))</f>
        <v>0</v>
      </c>
      <c r="I123" s="83">
        <f ca="1">INDIRECT("'Format extranet'!B" &amp; ($B123+1))</f>
        <v>0</v>
      </c>
      <c r="J123" s="83">
        <f ca="1">INDIRECT("'Format extranet'!C" &amp; ($B123+1))</f>
        <v>0</v>
      </c>
      <c r="K123" s="83">
        <f ca="1">INDIRECT("'Format extranet'!L" &amp; ($B123+1))</f>
        <v>0</v>
      </c>
      <c r="L123" s="84"/>
      <c r="M123" s="85" t="str">
        <f>IF(ISBLANK(L123),"",VLOOKUP(L123,$P$8:$Q$57,2,TRUE))</f>
        <v/>
      </c>
      <c r="N123" s="86"/>
      <c r="O123" s="1" t="str">
        <f t="shared" si="3"/>
        <v/>
      </c>
    </row>
    <row r="124" spans="1:15" hidden="1">
      <c r="A124" s="42">
        <f ca="1">_xlfn.NUMBERVALUE(INDIRECT("'Format extranet'!J" &amp; ($B124+1)),".")</f>
        <v>0</v>
      </c>
      <c r="B124" s="43">
        <v>120</v>
      </c>
      <c r="C124" s="83">
        <f ca="1">INDIRECT("'Format extranet'!G" &amp; ($B124+1))</f>
        <v>0</v>
      </c>
      <c r="D124" s="83">
        <f ca="1">INDIRECT("'Format extranet'!E" &amp; ($B124+1))</f>
        <v>0</v>
      </c>
      <c r="E124" s="83">
        <f ca="1">INDIRECT("'Format extranet'!F" &amp; ($B124+1))</f>
        <v>0</v>
      </c>
      <c r="F124" s="83">
        <f ca="1">INDIRECT("'Format extranet'!D" &amp; ($B124+1))</f>
        <v>0</v>
      </c>
      <c r="G124" s="83">
        <f ca="1">INDIRECT("'Format extranet'!J" &amp; ($B124+1))</f>
        <v>0</v>
      </c>
      <c r="H124" s="83">
        <f ca="1">INDIRECT("'Format extranet'!A" &amp; ($B124+1))</f>
        <v>0</v>
      </c>
      <c r="I124" s="83">
        <f ca="1">INDIRECT("'Format extranet'!B" &amp; ($B124+1))</f>
        <v>0</v>
      </c>
      <c r="J124" s="83">
        <f ca="1">INDIRECT("'Format extranet'!C" &amp; ($B124+1))</f>
        <v>0</v>
      </c>
      <c r="K124" s="83">
        <f ca="1">INDIRECT("'Format extranet'!L" &amp; ($B124+1))</f>
        <v>0</v>
      </c>
      <c r="L124" s="84"/>
      <c r="M124" s="85" t="str">
        <f>IF(ISBLANK(L124),"",VLOOKUP(L124,$P$8:$Q$57,2,TRUE))</f>
        <v/>
      </c>
      <c r="N124" s="86"/>
      <c r="O124" s="1" t="str">
        <f t="shared" si="3"/>
        <v/>
      </c>
    </row>
    <row r="125" spans="1:15" hidden="1">
      <c r="A125" s="42">
        <f ca="1">_xlfn.NUMBERVALUE(INDIRECT("'Format extranet'!J" &amp; ($B125+1)),".")</f>
        <v>0</v>
      </c>
      <c r="B125" s="43">
        <v>121</v>
      </c>
      <c r="C125" s="83">
        <f ca="1">INDIRECT("'Format extranet'!G" &amp; ($B125+1))</f>
        <v>0</v>
      </c>
      <c r="D125" s="83">
        <f ca="1">INDIRECT("'Format extranet'!E" &amp; ($B125+1))</f>
        <v>0</v>
      </c>
      <c r="E125" s="83">
        <f ca="1">INDIRECT("'Format extranet'!F" &amp; ($B125+1))</f>
        <v>0</v>
      </c>
      <c r="F125" s="83">
        <f ca="1">INDIRECT("'Format extranet'!D" &amp; ($B125+1))</f>
        <v>0</v>
      </c>
      <c r="G125" s="83">
        <f ca="1">INDIRECT("'Format extranet'!J" &amp; ($B125+1))</f>
        <v>0</v>
      </c>
      <c r="H125" s="83">
        <f ca="1">INDIRECT("'Format extranet'!A" &amp; ($B125+1))</f>
        <v>0</v>
      </c>
      <c r="I125" s="83">
        <f ca="1">INDIRECT("'Format extranet'!B" &amp; ($B125+1))</f>
        <v>0</v>
      </c>
      <c r="J125" s="83">
        <f ca="1">INDIRECT("'Format extranet'!C" &amp; ($B125+1))</f>
        <v>0</v>
      </c>
      <c r="K125" s="83">
        <f ca="1">INDIRECT("'Format extranet'!L" &amp; ($B125+1))</f>
        <v>0</v>
      </c>
      <c r="L125" s="84"/>
      <c r="M125" s="85" t="str">
        <f>IF(ISBLANK(L125),"",VLOOKUP(L125,$P$8:$Q$57,2,TRUE))</f>
        <v/>
      </c>
      <c r="N125" s="86"/>
      <c r="O125" s="1" t="str">
        <f t="shared" si="3"/>
        <v/>
      </c>
    </row>
    <row r="126" spans="1:15" hidden="1">
      <c r="A126" s="42">
        <f ca="1">_xlfn.NUMBERVALUE(INDIRECT("'Format extranet'!J" &amp; ($B126+1)),".")</f>
        <v>0</v>
      </c>
      <c r="B126" s="43">
        <v>122</v>
      </c>
      <c r="C126" s="83">
        <f ca="1">INDIRECT("'Format extranet'!G" &amp; ($B126+1))</f>
        <v>0</v>
      </c>
      <c r="D126" s="83">
        <f ca="1">INDIRECT("'Format extranet'!E" &amp; ($B126+1))</f>
        <v>0</v>
      </c>
      <c r="E126" s="83">
        <f ca="1">INDIRECT("'Format extranet'!F" &amp; ($B126+1))</f>
        <v>0</v>
      </c>
      <c r="F126" s="83">
        <f ca="1">INDIRECT("'Format extranet'!D" &amp; ($B126+1))</f>
        <v>0</v>
      </c>
      <c r="G126" s="83">
        <f ca="1">INDIRECT("'Format extranet'!J" &amp; ($B126+1))</f>
        <v>0</v>
      </c>
      <c r="H126" s="83">
        <f ca="1">INDIRECT("'Format extranet'!A" &amp; ($B126+1))</f>
        <v>0</v>
      </c>
      <c r="I126" s="83">
        <f ca="1">INDIRECT("'Format extranet'!B" &amp; ($B126+1))</f>
        <v>0</v>
      </c>
      <c r="J126" s="83">
        <f ca="1">INDIRECT("'Format extranet'!C" &amp; ($B126+1))</f>
        <v>0</v>
      </c>
      <c r="K126" s="83">
        <f ca="1">INDIRECT("'Format extranet'!L" &amp; ($B126+1))</f>
        <v>0</v>
      </c>
      <c r="L126" s="84"/>
      <c r="M126" s="85" t="str">
        <f>IF(ISBLANK(L126),"",VLOOKUP(L126,$P$8:$Q$57,2,TRUE))</f>
        <v/>
      </c>
      <c r="N126" s="86"/>
      <c r="O126" s="1" t="str">
        <f t="shared" si="3"/>
        <v/>
      </c>
    </row>
    <row r="127" spans="1:15" hidden="1">
      <c r="A127" s="42">
        <f ca="1">_xlfn.NUMBERVALUE(INDIRECT("'Format extranet'!J" &amp; ($B127+1)),".")</f>
        <v>0</v>
      </c>
      <c r="B127" s="43">
        <v>123</v>
      </c>
      <c r="C127" s="83">
        <f ca="1">INDIRECT("'Format extranet'!G" &amp; ($B127+1))</f>
        <v>0</v>
      </c>
      <c r="D127" s="83">
        <f ca="1">INDIRECT("'Format extranet'!E" &amp; ($B127+1))</f>
        <v>0</v>
      </c>
      <c r="E127" s="83">
        <f ca="1">INDIRECT("'Format extranet'!F" &amp; ($B127+1))</f>
        <v>0</v>
      </c>
      <c r="F127" s="83">
        <f ca="1">INDIRECT("'Format extranet'!D" &amp; ($B127+1))</f>
        <v>0</v>
      </c>
      <c r="G127" s="83">
        <f ca="1">INDIRECT("'Format extranet'!J" &amp; ($B127+1))</f>
        <v>0</v>
      </c>
      <c r="H127" s="83">
        <f ca="1">INDIRECT("'Format extranet'!A" &amp; ($B127+1))</f>
        <v>0</v>
      </c>
      <c r="I127" s="83">
        <f ca="1">INDIRECT("'Format extranet'!B" &amp; ($B127+1))</f>
        <v>0</v>
      </c>
      <c r="J127" s="83">
        <f ca="1">INDIRECT("'Format extranet'!C" &amp; ($B127+1))</f>
        <v>0</v>
      </c>
      <c r="K127" s="83">
        <f ca="1">INDIRECT("'Format extranet'!L" &amp; ($B127+1))</f>
        <v>0</v>
      </c>
      <c r="L127" s="84"/>
      <c r="M127" s="85" t="str">
        <f>IF(ISBLANK(L127),"",VLOOKUP(L127,$P$8:$Q$57,2,TRUE))</f>
        <v/>
      </c>
      <c r="N127" s="86"/>
      <c r="O127" s="1" t="str">
        <f t="shared" si="3"/>
        <v/>
      </c>
    </row>
    <row r="128" spans="1:15" hidden="1">
      <c r="A128" s="42">
        <f ca="1">_xlfn.NUMBERVALUE(INDIRECT("'Format extranet'!J" &amp; ($B128+1)),".")</f>
        <v>0</v>
      </c>
      <c r="B128" s="43">
        <v>124</v>
      </c>
      <c r="C128" s="83">
        <f ca="1">INDIRECT("'Format extranet'!G" &amp; ($B128+1))</f>
        <v>0</v>
      </c>
      <c r="D128" s="83">
        <f ca="1">INDIRECT("'Format extranet'!E" &amp; ($B128+1))</f>
        <v>0</v>
      </c>
      <c r="E128" s="83">
        <f ca="1">INDIRECT("'Format extranet'!F" &amp; ($B128+1))</f>
        <v>0</v>
      </c>
      <c r="F128" s="83">
        <f ca="1">INDIRECT("'Format extranet'!D" &amp; ($B128+1))</f>
        <v>0</v>
      </c>
      <c r="G128" s="83">
        <f ca="1">INDIRECT("'Format extranet'!J" &amp; ($B128+1))</f>
        <v>0</v>
      </c>
      <c r="H128" s="83">
        <f ca="1">INDIRECT("'Format extranet'!A" &amp; ($B128+1))</f>
        <v>0</v>
      </c>
      <c r="I128" s="83">
        <f ca="1">INDIRECT("'Format extranet'!B" &amp; ($B128+1))</f>
        <v>0</v>
      </c>
      <c r="J128" s="83">
        <f ca="1">INDIRECT("'Format extranet'!C" &amp; ($B128+1))</f>
        <v>0</v>
      </c>
      <c r="K128" s="83">
        <f ca="1">INDIRECT("'Format extranet'!L" &amp; ($B128+1))</f>
        <v>0</v>
      </c>
      <c r="L128" s="84"/>
      <c r="M128" s="85" t="str">
        <f>IF(ISBLANK(L128),"",VLOOKUP(L128,$P$8:$Q$57,2,TRUE))</f>
        <v/>
      </c>
      <c r="N128" s="86"/>
      <c r="O128" s="1" t="str">
        <f t="shared" ref="O128:O140" si="4">IF(L128="","",COUNTIF($L$5:$L$141,L128))</f>
        <v/>
      </c>
    </row>
    <row r="129" spans="1:15" hidden="1">
      <c r="A129" s="42">
        <f ca="1">_xlfn.NUMBERVALUE(INDIRECT("'Format extranet'!J" &amp; ($B129+1)),".")</f>
        <v>0</v>
      </c>
      <c r="B129" s="43">
        <v>125</v>
      </c>
      <c r="C129" s="83">
        <f ca="1">INDIRECT("'Format extranet'!G" &amp; ($B129+1))</f>
        <v>0</v>
      </c>
      <c r="D129" s="83">
        <f ca="1">INDIRECT("'Format extranet'!E" &amp; ($B129+1))</f>
        <v>0</v>
      </c>
      <c r="E129" s="83">
        <f ca="1">INDIRECT("'Format extranet'!F" &amp; ($B129+1))</f>
        <v>0</v>
      </c>
      <c r="F129" s="83">
        <f ca="1">INDIRECT("'Format extranet'!D" &amp; ($B129+1))</f>
        <v>0</v>
      </c>
      <c r="G129" s="83">
        <f ca="1">INDIRECT("'Format extranet'!J" &amp; ($B129+1))</f>
        <v>0</v>
      </c>
      <c r="H129" s="83">
        <f ca="1">INDIRECT("'Format extranet'!A" &amp; ($B129+1))</f>
        <v>0</v>
      </c>
      <c r="I129" s="83">
        <f ca="1">INDIRECT("'Format extranet'!B" &amp; ($B129+1))</f>
        <v>0</v>
      </c>
      <c r="J129" s="83">
        <f ca="1">INDIRECT("'Format extranet'!C" &amp; ($B129+1))</f>
        <v>0</v>
      </c>
      <c r="K129" s="83">
        <f ca="1">INDIRECT("'Format extranet'!L" &amp; ($B129+1))</f>
        <v>0</v>
      </c>
      <c r="L129" s="84"/>
      <c r="M129" s="85" t="str">
        <f>IF(ISBLANK(L129),"",VLOOKUP(L129,$P$8:$Q$57,2,TRUE))</f>
        <v/>
      </c>
      <c r="N129" s="86"/>
      <c r="O129" s="1" t="str">
        <f t="shared" si="4"/>
        <v/>
      </c>
    </row>
    <row r="130" spans="1:15" hidden="1">
      <c r="A130" s="42">
        <f ca="1">_xlfn.NUMBERVALUE(INDIRECT("'Format extranet'!J" &amp; ($B130+1)),".")</f>
        <v>0</v>
      </c>
      <c r="B130" s="43">
        <v>126</v>
      </c>
      <c r="C130" s="83">
        <f ca="1">INDIRECT("'Format extranet'!G" &amp; ($B130+1))</f>
        <v>0</v>
      </c>
      <c r="D130" s="83">
        <f ca="1">INDIRECT("'Format extranet'!E" &amp; ($B130+1))</f>
        <v>0</v>
      </c>
      <c r="E130" s="83">
        <f ca="1">INDIRECT("'Format extranet'!F" &amp; ($B130+1))</f>
        <v>0</v>
      </c>
      <c r="F130" s="83">
        <f ca="1">INDIRECT("'Format extranet'!D" &amp; ($B130+1))</f>
        <v>0</v>
      </c>
      <c r="G130" s="83">
        <f ca="1">INDIRECT("'Format extranet'!J" &amp; ($B130+1))</f>
        <v>0</v>
      </c>
      <c r="H130" s="83">
        <f ca="1">INDIRECT("'Format extranet'!A" &amp; ($B130+1))</f>
        <v>0</v>
      </c>
      <c r="I130" s="83">
        <f ca="1">INDIRECT("'Format extranet'!B" &amp; ($B130+1))</f>
        <v>0</v>
      </c>
      <c r="J130" s="83">
        <f ca="1">INDIRECT("'Format extranet'!C" &amp; ($B130+1))</f>
        <v>0</v>
      </c>
      <c r="K130" s="83">
        <f ca="1">INDIRECT("'Format extranet'!L" &amp; ($B130+1))</f>
        <v>0</v>
      </c>
      <c r="L130" s="84"/>
      <c r="M130" s="85" t="str">
        <f>IF(ISBLANK(L130),"",VLOOKUP(L130,$P$8:$Q$57,2,TRUE))</f>
        <v/>
      </c>
      <c r="N130" s="86"/>
      <c r="O130" s="1" t="str">
        <f t="shared" si="4"/>
        <v/>
      </c>
    </row>
    <row r="131" spans="1:15" hidden="1">
      <c r="A131" s="42">
        <f ca="1">_xlfn.NUMBERVALUE(INDIRECT("'Format extranet'!J" &amp; ($B131+1)),".")</f>
        <v>0</v>
      </c>
      <c r="B131" s="43">
        <v>127</v>
      </c>
      <c r="C131" s="83">
        <f ca="1">INDIRECT("'Format extranet'!G" &amp; ($B131+1))</f>
        <v>0</v>
      </c>
      <c r="D131" s="83">
        <f ca="1">INDIRECT("'Format extranet'!E" &amp; ($B131+1))</f>
        <v>0</v>
      </c>
      <c r="E131" s="83">
        <f ca="1">INDIRECT("'Format extranet'!F" &amp; ($B131+1))</f>
        <v>0</v>
      </c>
      <c r="F131" s="83">
        <f ca="1">INDIRECT("'Format extranet'!D" &amp; ($B131+1))</f>
        <v>0</v>
      </c>
      <c r="G131" s="83">
        <f ca="1">INDIRECT("'Format extranet'!J" &amp; ($B131+1))</f>
        <v>0</v>
      </c>
      <c r="H131" s="83">
        <f ca="1">INDIRECT("'Format extranet'!A" &amp; ($B131+1))</f>
        <v>0</v>
      </c>
      <c r="I131" s="83">
        <f ca="1">INDIRECT("'Format extranet'!B" &amp; ($B131+1))</f>
        <v>0</v>
      </c>
      <c r="J131" s="83">
        <f ca="1">INDIRECT("'Format extranet'!C" &amp; ($B131+1))</f>
        <v>0</v>
      </c>
      <c r="K131" s="83">
        <f ca="1">INDIRECT("'Format extranet'!L" &amp; ($B131+1))</f>
        <v>0</v>
      </c>
      <c r="L131" s="84"/>
      <c r="M131" s="85" t="str">
        <f>IF(ISBLANK(L131),"",VLOOKUP(L131,$P$8:$Q$57,2,TRUE))</f>
        <v/>
      </c>
      <c r="N131" s="86"/>
      <c r="O131" s="1" t="str">
        <f t="shared" si="4"/>
        <v/>
      </c>
    </row>
    <row r="132" spans="1:15" hidden="1">
      <c r="A132" s="42">
        <f ca="1">_xlfn.NUMBERVALUE(INDIRECT("'Format extranet'!J" &amp; ($B132+1)),".")</f>
        <v>0</v>
      </c>
      <c r="B132" s="43">
        <v>128</v>
      </c>
      <c r="C132" s="83">
        <f ca="1">INDIRECT("'Format extranet'!G" &amp; ($B132+1))</f>
        <v>0</v>
      </c>
      <c r="D132" s="83">
        <f ca="1">INDIRECT("'Format extranet'!E" &amp; ($B132+1))</f>
        <v>0</v>
      </c>
      <c r="E132" s="83">
        <f ca="1">INDIRECT("'Format extranet'!F" &amp; ($B132+1))</f>
        <v>0</v>
      </c>
      <c r="F132" s="83">
        <f ca="1">INDIRECT("'Format extranet'!D" &amp; ($B132+1))</f>
        <v>0</v>
      </c>
      <c r="G132" s="83">
        <f ca="1">INDIRECT("'Format extranet'!J" &amp; ($B132+1))</f>
        <v>0</v>
      </c>
      <c r="H132" s="83">
        <f ca="1">INDIRECT("'Format extranet'!A" &amp; ($B132+1))</f>
        <v>0</v>
      </c>
      <c r="I132" s="83">
        <f ca="1">INDIRECT("'Format extranet'!B" &amp; ($B132+1))</f>
        <v>0</v>
      </c>
      <c r="J132" s="83">
        <f ca="1">INDIRECT("'Format extranet'!C" &amp; ($B132+1))</f>
        <v>0</v>
      </c>
      <c r="K132" s="83">
        <f ca="1">INDIRECT("'Format extranet'!L" &amp; ($B132+1))</f>
        <v>0</v>
      </c>
      <c r="L132" s="84"/>
      <c r="M132" s="85" t="str">
        <f>IF(ISBLANK(L132),"",VLOOKUP(L132,$P$8:$Q$57,2,TRUE))</f>
        <v/>
      </c>
      <c r="N132" s="86"/>
      <c r="O132" s="1" t="str">
        <f t="shared" si="4"/>
        <v/>
      </c>
    </row>
    <row r="133" spans="1:15" hidden="1">
      <c r="A133" s="42">
        <f ca="1">_xlfn.NUMBERVALUE(INDIRECT("'Format extranet'!J" &amp; ($B133+1)),".")</f>
        <v>0</v>
      </c>
      <c r="B133" s="43">
        <v>129</v>
      </c>
      <c r="C133" s="83">
        <f ca="1">INDIRECT("'Format extranet'!G" &amp; ($B133+1))</f>
        <v>0</v>
      </c>
      <c r="D133" s="83">
        <f ca="1">INDIRECT("'Format extranet'!E" &amp; ($B133+1))</f>
        <v>0</v>
      </c>
      <c r="E133" s="83">
        <f ca="1">INDIRECT("'Format extranet'!F" &amp; ($B133+1))</f>
        <v>0</v>
      </c>
      <c r="F133" s="83">
        <f ca="1">INDIRECT("'Format extranet'!D" &amp; ($B133+1))</f>
        <v>0</v>
      </c>
      <c r="G133" s="83">
        <f ca="1">INDIRECT("'Format extranet'!J" &amp; ($B133+1))</f>
        <v>0</v>
      </c>
      <c r="H133" s="83">
        <f ca="1">INDIRECT("'Format extranet'!A" &amp; ($B133+1))</f>
        <v>0</v>
      </c>
      <c r="I133" s="83">
        <f ca="1">INDIRECT("'Format extranet'!B" &amp; ($B133+1))</f>
        <v>0</v>
      </c>
      <c r="J133" s="83">
        <f ca="1">INDIRECT("'Format extranet'!C" &amp; ($B133+1))</f>
        <v>0</v>
      </c>
      <c r="K133" s="83">
        <f ca="1">INDIRECT("'Format extranet'!L" &amp; ($B133+1))</f>
        <v>0</v>
      </c>
      <c r="L133" s="84"/>
      <c r="M133" s="85" t="str">
        <f>IF(ISBLANK(L133),"",VLOOKUP(L133,$P$8:$Q$57,2,TRUE))</f>
        <v/>
      </c>
      <c r="N133" s="86"/>
      <c r="O133" s="1" t="str">
        <f t="shared" si="4"/>
        <v/>
      </c>
    </row>
    <row r="134" spans="1:15" hidden="1">
      <c r="A134" s="42">
        <f ca="1">_xlfn.NUMBERVALUE(INDIRECT("'Format extranet'!J" &amp; ($B134+1)),".")</f>
        <v>0</v>
      </c>
      <c r="B134" s="43">
        <v>130</v>
      </c>
      <c r="C134" s="83">
        <f ca="1">INDIRECT("'Format extranet'!G" &amp; ($B134+1))</f>
        <v>0</v>
      </c>
      <c r="D134" s="83">
        <f ca="1">INDIRECT("'Format extranet'!E" &amp; ($B134+1))</f>
        <v>0</v>
      </c>
      <c r="E134" s="83">
        <f ca="1">INDIRECT("'Format extranet'!F" &amp; ($B134+1))</f>
        <v>0</v>
      </c>
      <c r="F134" s="83">
        <f ca="1">INDIRECT("'Format extranet'!D" &amp; ($B134+1))</f>
        <v>0</v>
      </c>
      <c r="G134" s="83">
        <f ca="1">INDIRECT("'Format extranet'!J" &amp; ($B134+1))</f>
        <v>0</v>
      </c>
      <c r="H134" s="83">
        <f ca="1">INDIRECT("'Format extranet'!A" &amp; ($B134+1))</f>
        <v>0</v>
      </c>
      <c r="I134" s="83">
        <f ca="1">INDIRECT("'Format extranet'!B" &amp; ($B134+1))</f>
        <v>0</v>
      </c>
      <c r="J134" s="83">
        <f ca="1">INDIRECT("'Format extranet'!C" &amp; ($B134+1))</f>
        <v>0</v>
      </c>
      <c r="K134" s="83">
        <f ca="1">INDIRECT("'Format extranet'!L" &amp; ($B134+1))</f>
        <v>0</v>
      </c>
      <c r="L134" s="84"/>
      <c r="M134" s="85" t="str">
        <f>IF(ISBLANK(L134),"",VLOOKUP(L134,$P$8:$Q$57,2,TRUE))</f>
        <v/>
      </c>
      <c r="N134" s="86"/>
      <c r="O134" s="1" t="str">
        <f t="shared" si="4"/>
        <v/>
      </c>
    </row>
    <row r="135" spans="1:15" hidden="1">
      <c r="A135" s="42">
        <f ca="1">_xlfn.NUMBERVALUE(INDIRECT("'Format extranet'!J" &amp; ($B135+1)),".")</f>
        <v>0</v>
      </c>
      <c r="B135" s="43">
        <v>131</v>
      </c>
      <c r="C135" s="83">
        <f ca="1">INDIRECT("'Format extranet'!G" &amp; ($B135+1))</f>
        <v>0</v>
      </c>
      <c r="D135" s="83">
        <f ca="1">INDIRECT("'Format extranet'!E" &amp; ($B135+1))</f>
        <v>0</v>
      </c>
      <c r="E135" s="83">
        <f ca="1">INDIRECT("'Format extranet'!F" &amp; ($B135+1))</f>
        <v>0</v>
      </c>
      <c r="F135" s="83">
        <f ca="1">INDIRECT("'Format extranet'!D" &amp; ($B135+1))</f>
        <v>0</v>
      </c>
      <c r="G135" s="83">
        <f ca="1">INDIRECT("'Format extranet'!J" &amp; ($B135+1))</f>
        <v>0</v>
      </c>
      <c r="H135" s="83">
        <f ca="1">INDIRECT("'Format extranet'!A" &amp; ($B135+1))</f>
        <v>0</v>
      </c>
      <c r="I135" s="83">
        <f ca="1">INDIRECT("'Format extranet'!B" &amp; ($B135+1))</f>
        <v>0</v>
      </c>
      <c r="J135" s="83">
        <f ca="1">INDIRECT("'Format extranet'!C" &amp; ($B135+1))</f>
        <v>0</v>
      </c>
      <c r="K135" s="83">
        <f ca="1">INDIRECT("'Format extranet'!L" &amp; ($B135+1))</f>
        <v>0</v>
      </c>
      <c r="L135" s="84"/>
      <c r="M135" s="85" t="str">
        <f>IF(ISBLANK(L135),"",VLOOKUP(L135,$P$8:$Q$57,2,TRUE))</f>
        <v/>
      </c>
      <c r="N135" s="86"/>
      <c r="O135" s="1" t="str">
        <f t="shared" si="4"/>
        <v/>
      </c>
    </row>
    <row r="136" spans="1:15" hidden="1">
      <c r="A136" s="42">
        <f ca="1">_xlfn.NUMBERVALUE(INDIRECT("'Format extranet'!J" &amp; ($B136+1)),".")</f>
        <v>0</v>
      </c>
      <c r="B136" s="43">
        <v>132</v>
      </c>
      <c r="C136" s="83">
        <f ca="1">INDIRECT("'Format extranet'!G" &amp; ($B136+1))</f>
        <v>0</v>
      </c>
      <c r="D136" s="83">
        <f ca="1">INDIRECT("'Format extranet'!E" &amp; ($B136+1))</f>
        <v>0</v>
      </c>
      <c r="E136" s="83">
        <f ca="1">INDIRECT("'Format extranet'!F" &amp; ($B136+1))</f>
        <v>0</v>
      </c>
      <c r="F136" s="83">
        <f ca="1">INDIRECT("'Format extranet'!D" &amp; ($B136+1))</f>
        <v>0</v>
      </c>
      <c r="G136" s="83">
        <f ca="1">INDIRECT("'Format extranet'!J" &amp; ($B136+1))</f>
        <v>0</v>
      </c>
      <c r="H136" s="83">
        <f ca="1">INDIRECT("'Format extranet'!A" &amp; ($B136+1))</f>
        <v>0</v>
      </c>
      <c r="I136" s="83">
        <f ca="1">INDIRECT("'Format extranet'!B" &amp; ($B136+1))</f>
        <v>0</v>
      </c>
      <c r="J136" s="83">
        <f ca="1">INDIRECT("'Format extranet'!C" &amp; ($B136+1))</f>
        <v>0</v>
      </c>
      <c r="K136" s="83">
        <f ca="1">INDIRECT("'Format extranet'!L" &amp; ($B136+1))</f>
        <v>0</v>
      </c>
      <c r="L136" s="84"/>
      <c r="M136" s="85" t="str">
        <f>IF(ISBLANK(L136),"",VLOOKUP(L136,$P$8:$Q$57,2,TRUE))</f>
        <v/>
      </c>
      <c r="N136" s="86"/>
      <c r="O136" s="1" t="str">
        <f t="shared" si="4"/>
        <v/>
      </c>
    </row>
    <row r="137" spans="1:15" hidden="1">
      <c r="A137" s="42">
        <f ca="1">_xlfn.NUMBERVALUE(INDIRECT("'Format extranet'!J" &amp; ($B137+1)),".")</f>
        <v>0</v>
      </c>
      <c r="B137" s="43">
        <v>133</v>
      </c>
      <c r="C137" s="83">
        <f ca="1">INDIRECT("'Format extranet'!G" &amp; ($B137+1))</f>
        <v>0</v>
      </c>
      <c r="D137" s="83">
        <f ca="1">INDIRECT("'Format extranet'!E" &amp; ($B137+1))</f>
        <v>0</v>
      </c>
      <c r="E137" s="83">
        <f ca="1">INDIRECT("'Format extranet'!F" &amp; ($B137+1))</f>
        <v>0</v>
      </c>
      <c r="F137" s="83">
        <f ca="1">INDIRECT("'Format extranet'!D" &amp; ($B137+1))</f>
        <v>0</v>
      </c>
      <c r="G137" s="83">
        <f ca="1">INDIRECT("'Format extranet'!J" &amp; ($B137+1))</f>
        <v>0</v>
      </c>
      <c r="H137" s="83">
        <f ca="1">INDIRECT("'Format extranet'!A" &amp; ($B137+1))</f>
        <v>0</v>
      </c>
      <c r="I137" s="83">
        <f ca="1">INDIRECT("'Format extranet'!B" &amp; ($B137+1))</f>
        <v>0</v>
      </c>
      <c r="J137" s="83">
        <f ca="1">INDIRECT("'Format extranet'!C" &amp; ($B137+1))</f>
        <v>0</v>
      </c>
      <c r="K137" s="83">
        <f ca="1">INDIRECT("'Format extranet'!L" &amp; ($B137+1))</f>
        <v>0</v>
      </c>
      <c r="L137" s="88"/>
      <c r="M137" s="89" t="str">
        <f>IF(ISBLANK(L137),"",VLOOKUP(L137,$P$8:$Q$57,2,TRUE))</f>
        <v/>
      </c>
      <c r="N137" s="90"/>
      <c r="O137" s="1" t="str">
        <f t="shared" si="4"/>
        <v/>
      </c>
    </row>
    <row r="138" spans="1:15" hidden="1">
      <c r="A138" s="42">
        <f ca="1">_xlfn.NUMBERVALUE(INDIRECT("'Format extranet'!J" &amp; ($B138+1)),".")</f>
        <v>0</v>
      </c>
      <c r="B138" s="43">
        <v>134</v>
      </c>
      <c r="C138" s="83">
        <f ca="1">INDIRECT("'Format extranet'!G" &amp; ($B138+1))</f>
        <v>0</v>
      </c>
      <c r="D138" s="83">
        <f ca="1">INDIRECT("'Format extranet'!E" &amp; ($B138+1))</f>
        <v>0</v>
      </c>
      <c r="E138" s="83">
        <f ca="1">INDIRECT("'Format extranet'!F" &amp; ($B138+1))</f>
        <v>0</v>
      </c>
      <c r="F138" s="83">
        <f ca="1">INDIRECT("'Format extranet'!D" &amp; ($B138+1))</f>
        <v>0</v>
      </c>
      <c r="G138" s="83">
        <f ca="1">INDIRECT("'Format extranet'!J" &amp; ($B138+1))</f>
        <v>0</v>
      </c>
      <c r="H138" s="83">
        <f ca="1">INDIRECT("'Format extranet'!A" &amp; ($B138+1))</f>
        <v>0</v>
      </c>
      <c r="I138" s="83">
        <f ca="1">INDIRECT("'Format extranet'!B" &amp; ($B138+1))</f>
        <v>0</v>
      </c>
      <c r="J138" s="83">
        <f ca="1">INDIRECT("'Format extranet'!C" &amp; ($B138+1))</f>
        <v>0</v>
      </c>
      <c r="K138" s="83">
        <f ca="1">INDIRECT("'Format extranet'!L" &amp; ($B138+1))</f>
        <v>0</v>
      </c>
      <c r="L138" s="88"/>
      <c r="M138" s="89" t="str">
        <f>IF(ISBLANK(L138),"",VLOOKUP(L138,$P$8:$Q$57,2,TRUE))</f>
        <v/>
      </c>
      <c r="N138" s="90"/>
      <c r="O138" s="1" t="str">
        <f t="shared" si="4"/>
        <v/>
      </c>
    </row>
    <row r="139" spans="1:15" hidden="1">
      <c r="A139" s="42">
        <f ca="1">_xlfn.NUMBERVALUE(INDIRECT("'Format extranet'!J" &amp; ($B139+1)),".")</f>
        <v>0</v>
      </c>
      <c r="B139" s="43">
        <v>135</v>
      </c>
      <c r="C139" s="83">
        <f ca="1">INDIRECT("'Format extranet'!G" &amp; ($B139+1))</f>
        <v>0</v>
      </c>
      <c r="D139" s="83">
        <f ca="1">INDIRECT("'Format extranet'!E" &amp; ($B139+1))</f>
        <v>0</v>
      </c>
      <c r="E139" s="83">
        <f ca="1">INDIRECT("'Format extranet'!F" &amp; ($B139+1))</f>
        <v>0</v>
      </c>
      <c r="F139" s="83">
        <f ca="1">INDIRECT("'Format extranet'!D" &amp; ($B139+1))</f>
        <v>0</v>
      </c>
      <c r="G139" s="83">
        <f ca="1">INDIRECT("'Format extranet'!J" &amp; ($B139+1))</f>
        <v>0</v>
      </c>
      <c r="H139" s="83">
        <f ca="1">INDIRECT("'Format extranet'!A" &amp; ($B139+1))</f>
        <v>0</v>
      </c>
      <c r="I139" s="83">
        <f ca="1">INDIRECT("'Format extranet'!B" &amp; ($B139+1))</f>
        <v>0</v>
      </c>
      <c r="J139" s="83">
        <f ca="1">INDIRECT("'Format extranet'!C" &amp; ($B139+1))</f>
        <v>0</v>
      </c>
      <c r="K139" s="83">
        <f ca="1">INDIRECT("'Format extranet'!L" &amp; ($B139+1))</f>
        <v>0</v>
      </c>
      <c r="L139" s="88"/>
      <c r="M139" s="89" t="str">
        <f>IF(ISBLANK(L139),"",VLOOKUP(L139,$P$8:$Q$57,2,TRUE))</f>
        <v/>
      </c>
      <c r="N139" s="90"/>
      <c r="O139" s="1" t="str">
        <f t="shared" si="4"/>
        <v/>
      </c>
    </row>
    <row r="140" spans="1:15" hidden="1">
      <c r="A140" s="42">
        <f ca="1">_xlfn.NUMBERVALUE(INDIRECT("'Format extranet'!J" &amp; ($B140+1)),".")</f>
        <v>0</v>
      </c>
      <c r="B140" s="43">
        <v>136</v>
      </c>
      <c r="C140" s="83">
        <f ca="1">INDIRECT("'Format extranet'!G" &amp; ($B140+1))</f>
        <v>0</v>
      </c>
      <c r="D140" s="83">
        <f ca="1">INDIRECT("'Format extranet'!E" &amp; ($B140+1))</f>
        <v>0</v>
      </c>
      <c r="E140" s="83">
        <f ca="1">INDIRECT("'Format extranet'!F" &amp; ($B140+1))</f>
        <v>0</v>
      </c>
      <c r="F140" s="83">
        <f ca="1">INDIRECT("'Format extranet'!D" &amp; ($B140+1))</f>
        <v>0</v>
      </c>
      <c r="G140" s="83">
        <f ca="1">INDIRECT("'Format extranet'!J" &amp; ($B140+1))</f>
        <v>0</v>
      </c>
      <c r="H140" s="83">
        <f ca="1">INDIRECT("'Format extranet'!A" &amp; ($B140+1))</f>
        <v>0</v>
      </c>
      <c r="I140" s="83">
        <f ca="1">INDIRECT("'Format extranet'!B" &amp; ($B140+1))</f>
        <v>0</v>
      </c>
      <c r="J140" s="83">
        <f ca="1">INDIRECT("'Format extranet'!C" &amp; ($B140+1))</f>
        <v>0</v>
      </c>
      <c r="K140" s="83">
        <f ca="1">INDIRECT("'Format extranet'!L" &amp; ($B140+1))</f>
        <v>0</v>
      </c>
      <c r="L140" s="84"/>
      <c r="M140" s="85" t="str">
        <f>IF(ISBLANK(L140),"",VLOOKUP(L140,$P$8:$Q$57,2,TRUE))</f>
        <v/>
      </c>
      <c r="N140" s="86"/>
      <c r="O140" s="1" t="str">
        <f t="shared" si="4"/>
        <v/>
      </c>
    </row>
  </sheetData>
  <sheetProtection algorithmName="SHA-512" hashValue="4LUFMwpgPa1G9ye9OJOckgXzp1lBjrJ4PiLPEMSBH5+x5x5nI2oxTB+P/AYzLrFaU0AFxaUz6Q+OdOZuzwbC9g==" saltValue="ae547tzqjVxStj3vwxfCoA==" spinCount="100000" sheet="1" objects="1" scenarios="1" autoFilter="0"/>
  <autoFilter ref="A4:N140" xr:uid="{00000000-0009-0000-0000-000001000000}">
    <filterColumn colId="2">
      <filters>
        <filter val="F"/>
        <filter val="M"/>
      </filters>
    </filterColumn>
    <sortState ref="A5:N140">
      <sortCondition ref="L4:L140"/>
    </sortState>
  </autoFilter>
  <sortState ref="P67:Q101">
    <sortCondition ref="P66:P101"/>
  </sortState>
  <mergeCells count="1">
    <mergeCell ref="C2:M2"/>
  </mergeCells>
  <conditionalFormatting sqref="C5:I150">
    <cfRule type="expression" dxfId="6" priority="8">
      <formula>$C5="F"</formula>
    </cfRule>
  </conditionalFormatting>
  <conditionalFormatting sqref="J5:J150">
    <cfRule type="expression" dxfId="5" priority="4">
      <formula>OR($C5="F",LEFT($G5,1)="4",LEFT($G5,1)="5")</formula>
    </cfRule>
  </conditionalFormatting>
  <conditionalFormatting sqref="K4:K150">
    <cfRule type="cellIs" dxfId="4" priority="3" operator="equal">
      <formula>"T2"</formula>
    </cfRule>
  </conditionalFormatting>
  <conditionalFormatting sqref="G5:G150">
    <cfRule type="expression" dxfId="3" priority="7">
      <formula>OR(LEFT(G5,1)="4",LEFT(G5,1)="5")</formula>
    </cfRule>
  </conditionalFormatting>
  <conditionalFormatting sqref="C5:I140">
    <cfRule type="expression" dxfId="2" priority="9">
      <formula>$I5=$S$4</formula>
    </cfRule>
  </conditionalFormatting>
  <conditionalFormatting sqref="M5:M150">
    <cfRule type="expression" dxfId="1" priority="1">
      <formula>COUNTIF($L$5:$L$150,$L5)&gt;$W$4</formula>
    </cfRule>
    <cfRule type="expression" dxfId="0" priority="2">
      <formula>COUNTIF($L$5:$L$150,$L5)=$W$4</formula>
    </cfRule>
  </conditionalFormatting>
  <dataValidations count="1">
    <dataValidation type="list" showInputMessage="1" showErrorMessage="1" sqref="S3" xr:uid="{00000000-0002-0000-0100-000000000000}">
      <formula1>"Ascendant,Descendant"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0" r:id="rId4" name="Button 8">
              <controlPr defaultSize="0" print="0" autoFill="0" autoPict="0" macro="[0]!Tri_Travail_RAZ">
                <anchor moveWithCells="1">
                  <from>
                    <xdr:col>13</xdr:col>
                    <xdr:colOff>137160</xdr:colOff>
                    <xdr:row>1</xdr:row>
                    <xdr:rowOff>99060</xdr:rowOff>
                  </from>
                  <to>
                    <xdr:col>13</xdr:col>
                    <xdr:colOff>2011680</xdr:colOff>
                    <xdr:row>1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5" name="Button 9">
              <controlPr defaultSize="0" print="0" autoFill="0" autoPict="0" macro="[0]!Contrôles">
                <anchor moveWithCells="1">
                  <from>
                    <xdr:col>19</xdr:col>
                    <xdr:colOff>60960</xdr:colOff>
                    <xdr:row>1</xdr:row>
                    <xdr:rowOff>99060</xdr:rowOff>
                  </from>
                  <to>
                    <xdr:col>19</xdr:col>
                    <xdr:colOff>830580</xdr:colOff>
                    <xdr:row>1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6" name="Button 10">
              <controlPr defaultSize="0" print="0" autoFill="0" autoPict="0" macro="[0]!Tri_Travail_SANS_RAZ">
                <anchor moveWithCells="1">
                  <from>
                    <xdr:col>14</xdr:col>
                    <xdr:colOff>99060</xdr:colOff>
                    <xdr:row>1</xdr:row>
                    <xdr:rowOff>99060</xdr:rowOff>
                  </from>
                  <to>
                    <xdr:col>16</xdr:col>
                    <xdr:colOff>487680</xdr:colOff>
                    <xdr:row>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7" name="Button 13">
              <controlPr defaultSize="0" print="0" autoFill="0" autoPict="0" macro="[0]!Copie_Diffusion">
                <anchor moveWithCells="1">
                  <from>
                    <xdr:col>23</xdr:col>
                    <xdr:colOff>144780</xdr:colOff>
                    <xdr:row>1</xdr:row>
                    <xdr:rowOff>68580</xdr:rowOff>
                  </from>
                  <to>
                    <xdr:col>24</xdr:col>
                    <xdr:colOff>518160</xdr:colOff>
                    <xdr:row>1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8" name="Button 14">
              <controlPr defaultSize="0" print="0" autoFill="0" autoPict="0" macro="[0]!TRI_Départs">
                <anchor moveWithCells="1">
                  <from>
                    <xdr:col>16</xdr:col>
                    <xdr:colOff>647700</xdr:colOff>
                    <xdr:row>1</xdr:row>
                    <xdr:rowOff>76200</xdr:rowOff>
                  </from>
                  <to>
                    <xdr:col>18</xdr:col>
                    <xdr:colOff>22860</xdr:colOff>
                    <xdr:row>1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9" name="Button 15">
              <controlPr defaultSize="0" print="0" autoFill="0" autoPict="0" macro="[0]!Couleurs_Departs">
                <anchor moveWithCells="1">
                  <from>
                    <xdr:col>21</xdr:col>
                    <xdr:colOff>190500</xdr:colOff>
                    <xdr:row>0</xdr:row>
                    <xdr:rowOff>60960</xdr:rowOff>
                  </from>
                  <to>
                    <xdr:col>22</xdr:col>
                    <xdr:colOff>38100</xdr:colOff>
                    <xdr:row>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0" name="Button 16">
              <controlPr defaultSize="0" print="0" autoFill="0" autoPict="0" macro="[0]!Couleurs_Departs_RAZ">
                <anchor moveWithCells="1">
                  <from>
                    <xdr:col>21</xdr:col>
                    <xdr:colOff>190500</xdr:colOff>
                    <xdr:row>1</xdr:row>
                    <xdr:rowOff>190500</xdr:rowOff>
                  </from>
                  <to>
                    <xdr:col>22</xdr:col>
                    <xdr:colOff>38100</xdr:colOff>
                    <xdr:row>1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1" name="Button 17">
              <controlPr defaultSize="0" print="0" autoFill="0" autoPict="0" macro="[0]!Débloque_Onglet">
                <anchor moveWithCells="1">
                  <from>
                    <xdr:col>25</xdr:col>
                    <xdr:colOff>38100</xdr:colOff>
                    <xdr:row>0</xdr:row>
                    <xdr:rowOff>30480</xdr:rowOff>
                  </from>
                  <to>
                    <xdr:col>25</xdr:col>
                    <xdr:colOff>678180</xdr:colOff>
                    <xdr:row>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2" name="Button 18">
              <controlPr defaultSize="0" print="0" autoFill="0" autoPict="0" macro="[0]!Bloque_Onglet">
                <anchor moveWithCells="1">
                  <from>
                    <xdr:col>25</xdr:col>
                    <xdr:colOff>22860</xdr:colOff>
                    <xdr:row>1</xdr:row>
                    <xdr:rowOff>220980</xdr:rowOff>
                  </from>
                  <to>
                    <xdr:col>25</xdr:col>
                    <xdr:colOff>678180</xdr:colOff>
                    <xdr:row>2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>
    <pageSetUpPr fitToPage="1"/>
  </sheetPr>
  <dimension ref="B1:P75"/>
  <sheetViews>
    <sheetView tabSelected="1" zoomScaleNormal="100" workbookViewId="0">
      <pane ySplit="14" topLeftCell="A15" activePane="bottomLeft" state="frozen"/>
      <selection pane="bottomLeft" activeCell="E94" sqref="E94"/>
    </sheetView>
  </sheetViews>
  <sheetFormatPr baseColWidth="10" defaultColWidth="6.6640625" defaultRowHeight="13.2"/>
  <cols>
    <col min="1" max="1" width="2.5546875" style="9" customWidth="1"/>
    <col min="2" max="2" width="3.5546875" style="9" customWidth="1"/>
    <col min="3" max="3" width="9.6640625" style="9" bestFit="1" customWidth="1"/>
    <col min="4" max="4" width="23.5546875" style="9" bestFit="1" customWidth="1"/>
    <col min="5" max="5" width="14.6640625" style="9" bestFit="1" customWidth="1"/>
    <col min="6" max="6" width="10" style="10" bestFit="1" customWidth="1"/>
    <col min="7" max="7" width="9.6640625" style="9" bestFit="1" customWidth="1"/>
    <col min="8" max="8" width="14.33203125" style="10" bestFit="1" customWidth="1"/>
    <col min="9" max="9" width="28.33203125" style="9" customWidth="1"/>
    <col min="10" max="10" width="9" style="9" bestFit="1" customWidth="1"/>
    <col min="11" max="11" width="9.33203125" style="9" bestFit="1" customWidth="1"/>
    <col min="12" max="12" width="9.44140625" style="11" bestFit="1" customWidth="1"/>
    <col min="13" max="13" width="10.44140625" style="12" bestFit="1" customWidth="1"/>
    <col min="14" max="15" width="3.5546875" style="9" customWidth="1"/>
    <col min="16" max="16384" width="6.6640625" style="9"/>
  </cols>
  <sheetData>
    <row r="1" spans="2:16" ht="13.8" thickBot="1">
      <c r="P1" s="49">
        <v>92</v>
      </c>
    </row>
    <row r="2" spans="2:16">
      <c r="B2" s="13"/>
      <c r="C2" s="14"/>
      <c r="D2" s="14"/>
      <c r="E2" s="14"/>
      <c r="F2" s="15"/>
      <c r="G2" s="14"/>
      <c r="H2" s="15"/>
      <c r="I2" s="14"/>
      <c r="J2" s="14"/>
      <c r="K2" s="14"/>
      <c r="L2" s="16"/>
      <c r="M2" s="17"/>
      <c r="N2" s="18"/>
    </row>
    <row r="3" spans="2:16">
      <c r="B3" s="19"/>
      <c r="N3" s="20"/>
    </row>
    <row r="4" spans="2:16" ht="13.8" thickBot="1">
      <c r="B4" s="19"/>
      <c r="N4" s="20"/>
    </row>
    <row r="5" spans="2:16">
      <c r="B5" s="19"/>
      <c r="I5" s="21" t="s">
        <v>39</v>
      </c>
      <c r="L5" s="59"/>
      <c r="N5" s="20"/>
    </row>
    <row r="6" spans="2:16">
      <c r="B6" s="19"/>
      <c r="I6" s="22"/>
      <c r="L6" s="59"/>
      <c r="N6" s="20"/>
    </row>
    <row r="7" spans="2:16" ht="13.8" thickBot="1">
      <c r="B7" s="19"/>
      <c r="I7" s="63" t="str">
        <f>"Starter : " &amp;AS_Stater</f>
        <v>Starter : AIRBUS</v>
      </c>
      <c r="L7" s="59"/>
      <c r="N7" s="20"/>
    </row>
    <row r="8" spans="2:16">
      <c r="B8" s="19"/>
      <c r="L8" s="59"/>
      <c r="N8" s="20"/>
    </row>
    <row r="9" spans="2:16">
      <c r="B9" s="19"/>
      <c r="L9" s="59"/>
      <c r="N9" s="20"/>
    </row>
    <row r="10" spans="2:16" ht="13.8" thickBot="1">
      <c r="B10" s="19"/>
      <c r="L10" s="59"/>
      <c r="N10" s="20"/>
    </row>
    <row r="11" spans="2:16" ht="18" thickBot="1">
      <c r="B11" s="19"/>
      <c r="C11" s="108" t="s">
        <v>278</v>
      </c>
      <c r="D11" s="109"/>
      <c r="E11" s="109"/>
      <c r="F11" s="109"/>
      <c r="G11" s="109"/>
      <c r="H11" s="109"/>
      <c r="I11" s="109"/>
      <c r="J11" s="109"/>
      <c r="K11" s="109"/>
      <c r="L11" s="110"/>
      <c r="M11" s="111"/>
      <c r="N11" s="20"/>
    </row>
    <row r="12" spans="2:16" ht="12.75" customHeight="1">
      <c r="B12" s="19"/>
      <c r="C12" s="23"/>
      <c r="D12" s="23"/>
      <c r="E12" s="23"/>
      <c r="F12" s="23"/>
      <c r="G12" s="23"/>
      <c r="H12" s="23"/>
      <c r="I12" s="23"/>
      <c r="J12" s="23"/>
      <c r="K12" s="23"/>
      <c r="L12" s="60"/>
      <c r="M12" s="23"/>
      <c r="N12" s="20"/>
    </row>
    <row r="13" spans="2:16" ht="13.8" thickBot="1">
      <c r="B13" s="19"/>
      <c r="L13" s="59"/>
      <c r="N13" s="20"/>
    </row>
    <row r="14" spans="2:16">
      <c r="B14" s="19"/>
      <c r="C14" s="26" t="s">
        <v>6</v>
      </c>
      <c r="D14" s="27" t="s">
        <v>4</v>
      </c>
      <c r="E14" s="27" t="s">
        <v>12</v>
      </c>
      <c r="F14" s="28" t="s">
        <v>13</v>
      </c>
      <c r="G14" s="27" t="s">
        <v>14</v>
      </c>
      <c r="H14" s="28" t="s">
        <v>19</v>
      </c>
      <c r="I14" s="27" t="s">
        <v>1</v>
      </c>
      <c r="J14" s="27" t="s">
        <v>15</v>
      </c>
      <c r="K14" s="27" t="s">
        <v>18</v>
      </c>
      <c r="L14" s="61" t="s">
        <v>16</v>
      </c>
      <c r="M14" s="29" t="s">
        <v>17</v>
      </c>
      <c r="N14" s="20"/>
    </row>
    <row r="15" spans="2:16">
      <c r="B15" s="19"/>
      <c r="C15" s="114" t="s">
        <v>113</v>
      </c>
      <c r="D15" s="115" t="s">
        <v>111</v>
      </c>
      <c r="E15" s="115" t="s">
        <v>112</v>
      </c>
      <c r="F15" s="115">
        <v>544775100</v>
      </c>
      <c r="G15" s="115" t="s">
        <v>116</v>
      </c>
      <c r="H15" s="115">
        <v>1522</v>
      </c>
      <c r="I15" s="115" t="s">
        <v>109</v>
      </c>
      <c r="J15" s="115" t="s">
        <v>110</v>
      </c>
      <c r="K15" s="115" t="s">
        <v>226</v>
      </c>
      <c r="L15" s="94">
        <v>1</v>
      </c>
      <c r="M15" s="116">
        <v>0.35416666666666669</v>
      </c>
      <c r="N15" s="20"/>
    </row>
    <row r="16" spans="2:16">
      <c r="B16" s="19"/>
      <c r="C16" s="93" t="s">
        <v>113</v>
      </c>
      <c r="D16" s="94" t="s">
        <v>127</v>
      </c>
      <c r="E16" s="94" t="s">
        <v>128</v>
      </c>
      <c r="F16" s="94">
        <v>523729342</v>
      </c>
      <c r="G16" s="94" t="s">
        <v>129</v>
      </c>
      <c r="H16" s="94">
        <v>2148</v>
      </c>
      <c r="I16" s="94" t="s">
        <v>126</v>
      </c>
      <c r="J16" s="94" t="s">
        <v>110</v>
      </c>
      <c r="K16" s="94" t="s">
        <v>226</v>
      </c>
      <c r="L16" s="94">
        <v>1</v>
      </c>
      <c r="M16" s="95">
        <v>0.35416666666666669</v>
      </c>
      <c r="N16" s="20"/>
    </row>
    <row r="17" spans="2:14">
      <c r="B17" s="19"/>
      <c r="C17" s="93" t="s">
        <v>113</v>
      </c>
      <c r="D17" s="94" t="s">
        <v>131</v>
      </c>
      <c r="E17" s="94" t="s">
        <v>132</v>
      </c>
      <c r="F17" s="94">
        <v>42511289</v>
      </c>
      <c r="G17" s="94" t="s">
        <v>134</v>
      </c>
      <c r="H17" s="94">
        <v>1556</v>
      </c>
      <c r="I17" s="94" t="s">
        <v>130</v>
      </c>
      <c r="J17" s="94" t="s">
        <v>110</v>
      </c>
      <c r="K17" s="94" t="s">
        <v>226</v>
      </c>
      <c r="L17" s="94">
        <v>1</v>
      </c>
      <c r="M17" s="95">
        <v>0.35416666666666669</v>
      </c>
      <c r="N17" s="20"/>
    </row>
    <row r="18" spans="2:14">
      <c r="B18" s="19"/>
      <c r="C18" s="117" t="s">
        <v>113</v>
      </c>
      <c r="D18" s="118" t="s">
        <v>138</v>
      </c>
      <c r="E18" s="118" t="s">
        <v>139</v>
      </c>
      <c r="F18" s="118">
        <v>511990313</v>
      </c>
      <c r="G18" s="118" t="s">
        <v>140</v>
      </c>
      <c r="H18" s="118">
        <v>2148</v>
      </c>
      <c r="I18" s="118" t="s">
        <v>126</v>
      </c>
      <c r="J18" s="118" t="s">
        <v>110</v>
      </c>
      <c r="K18" s="118" t="s">
        <v>226</v>
      </c>
      <c r="L18" s="94">
        <v>2</v>
      </c>
      <c r="M18" s="119">
        <v>0.35972222222222222</v>
      </c>
      <c r="N18" s="20"/>
    </row>
    <row r="19" spans="2:14">
      <c r="B19" s="19"/>
      <c r="C19" s="93" t="s">
        <v>113</v>
      </c>
      <c r="D19" s="94" t="s">
        <v>180</v>
      </c>
      <c r="E19" s="94" t="s">
        <v>181</v>
      </c>
      <c r="F19" s="94">
        <v>519634283</v>
      </c>
      <c r="G19" s="94" t="s">
        <v>182</v>
      </c>
      <c r="H19" s="94">
        <v>1993</v>
      </c>
      <c r="I19" s="94" t="s">
        <v>179</v>
      </c>
      <c r="J19" s="94" t="s">
        <v>110</v>
      </c>
      <c r="K19" s="94" t="s">
        <v>226</v>
      </c>
      <c r="L19" s="94">
        <v>2</v>
      </c>
      <c r="M19" s="95">
        <v>0.35972222222222222</v>
      </c>
      <c r="N19" s="20"/>
    </row>
    <row r="20" spans="2:14">
      <c r="B20" s="19"/>
      <c r="C20" s="93" t="s">
        <v>113</v>
      </c>
      <c r="D20" s="94" t="s">
        <v>236</v>
      </c>
      <c r="E20" s="94" t="s">
        <v>237</v>
      </c>
      <c r="F20" s="94">
        <v>519767167</v>
      </c>
      <c r="G20" s="94" t="s">
        <v>238</v>
      </c>
      <c r="H20" s="94">
        <v>2299</v>
      </c>
      <c r="I20" s="94" t="s">
        <v>230</v>
      </c>
      <c r="J20" s="94" t="s">
        <v>110</v>
      </c>
      <c r="K20" s="94" t="s">
        <v>254</v>
      </c>
      <c r="L20" s="94">
        <v>2</v>
      </c>
      <c r="M20" s="95">
        <v>0.35972222222222222</v>
      </c>
      <c r="N20" s="20"/>
    </row>
    <row r="21" spans="2:14">
      <c r="B21" s="19"/>
      <c r="C21" s="93" t="s">
        <v>113</v>
      </c>
      <c r="D21" s="94" t="s">
        <v>141</v>
      </c>
      <c r="E21" s="94" t="s">
        <v>142</v>
      </c>
      <c r="F21" s="94">
        <v>45851319</v>
      </c>
      <c r="G21" s="94" t="s">
        <v>143</v>
      </c>
      <c r="H21" s="94">
        <v>2148</v>
      </c>
      <c r="I21" s="94" t="s">
        <v>126</v>
      </c>
      <c r="J21" s="94" t="s">
        <v>110</v>
      </c>
      <c r="K21" s="94" t="s">
        <v>226</v>
      </c>
      <c r="L21" s="94">
        <v>3</v>
      </c>
      <c r="M21" s="95">
        <v>0.36527777777777776</v>
      </c>
      <c r="N21" s="20"/>
    </row>
    <row r="22" spans="2:14">
      <c r="B22" s="19"/>
      <c r="C22" s="93" t="s">
        <v>113</v>
      </c>
      <c r="D22" s="94" t="s">
        <v>160</v>
      </c>
      <c r="E22" s="94" t="s">
        <v>161</v>
      </c>
      <c r="F22" s="94">
        <v>543195248</v>
      </c>
      <c r="G22" s="94" t="s">
        <v>162</v>
      </c>
      <c r="H22" s="94">
        <v>1769</v>
      </c>
      <c r="I22" s="94" t="s">
        <v>159</v>
      </c>
      <c r="J22" s="94" t="s">
        <v>110</v>
      </c>
      <c r="K22" s="94" t="s">
        <v>226</v>
      </c>
      <c r="L22" s="94">
        <v>3</v>
      </c>
      <c r="M22" s="95">
        <v>0.36527777777777776</v>
      </c>
      <c r="N22" s="20"/>
    </row>
    <row r="23" spans="2:14">
      <c r="B23" s="19"/>
      <c r="C23" s="93" t="s">
        <v>113</v>
      </c>
      <c r="D23" s="94" t="s">
        <v>206</v>
      </c>
      <c r="E23" s="94" t="s">
        <v>145</v>
      </c>
      <c r="F23" s="94">
        <v>48667200</v>
      </c>
      <c r="G23" s="94" t="s">
        <v>207</v>
      </c>
      <c r="H23" s="94">
        <v>1993</v>
      </c>
      <c r="I23" s="94" t="s">
        <v>179</v>
      </c>
      <c r="J23" s="94" t="s">
        <v>110</v>
      </c>
      <c r="K23" s="94" t="s">
        <v>226</v>
      </c>
      <c r="L23" s="94">
        <v>3</v>
      </c>
      <c r="M23" s="95">
        <v>0.36527777777777776</v>
      </c>
      <c r="N23" s="20"/>
    </row>
    <row r="24" spans="2:14">
      <c r="B24" s="19"/>
      <c r="C24" s="114" t="s">
        <v>113</v>
      </c>
      <c r="D24" s="115" t="s">
        <v>157</v>
      </c>
      <c r="E24" s="115" t="s">
        <v>136</v>
      </c>
      <c r="F24" s="115">
        <v>520380143</v>
      </c>
      <c r="G24" s="115" t="s">
        <v>158</v>
      </c>
      <c r="H24" s="115">
        <v>1522</v>
      </c>
      <c r="I24" s="115" t="s">
        <v>109</v>
      </c>
      <c r="J24" s="115" t="s">
        <v>110</v>
      </c>
      <c r="K24" s="115" t="s">
        <v>226</v>
      </c>
      <c r="L24" s="94">
        <v>4</v>
      </c>
      <c r="M24" s="116">
        <v>0.37083333333333329</v>
      </c>
      <c r="N24" s="20"/>
    </row>
    <row r="25" spans="2:14">
      <c r="B25" s="19"/>
      <c r="C25" s="93" t="s">
        <v>113</v>
      </c>
      <c r="D25" s="94" t="s">
        <v>170</v>
      </c>
      <c r="E25" s="94" t="s">
        <v>149</v>
      </c>
      <c r="F25" s="94">
        <v>515314279</v>
      </c>
      <c r="G25" s="94" t="s">
        <v>171</v>
      </c>
      <c r="H25" s="94">
        <v>2148</v>
      </c>
      <c r="I25" s="94" t="s">
        <v>126</v>
      </c>
      <c r="J25" s="94" t="s">
        <v>110</v>
      </c>
      <c r="K25" s="94" t="s">
        <v>226</v>
      </c>
      <c r="L25" s="94">
        <v>4</v>
      </c>
      <c r="M25" s="95">
        <v>0.37083333333333329</v>
      </c>
      <c r="N25" s="20"/>
    </row>
    <row r="26" spans="2:14">
      <c r="B26" s="19"/>
      <c r="C26" s="93" t="s">
        <v>113</v>
      </c>
      <c r="D26" s="94" t="s">
        <v>173</v>
      </c>
      <c r="E26" s="94" t="s">
        <v>174</v>
      </c>
      <c r="F26" s="94">
        <v>544935179</v>
      </c>
      <c r="G26" s="94" t="s">
        <v>175</v>
      </c>
      <c r="H26" s="94">
        <v>2627</v>
      </c>
      <c r="I26" s="94" t="s">
        <v>172</v>
      </c>
      <c r="J26" s="94" t="s">
        <v>110</v>
      </c>
      <c r="K26" s="94" t="s">
        <v>226</v>
      </c>
      <c r="L26" s="94">
        <v>4</v>
      </c>
      <c r="M26" s="95">
        <v>0.37083333333333329</v>
      </c>
      <c r="N26" s="20"/>
    </row>
    <row r="27" spans="2:14">
      <c r="B27" s="19"/>
      <c r="C27" s="93" t="s">
        <v>113</v>
      </c>
      <c r="D27" s="94" t="s">
        <v>256</v>
      </c>
      <c r="E27" s="94" t="s">
        <v>257</v>
      </c>
      <c r="F27" s="94">
        <v>521701151</v>
      </c>
      <c r="G27" s="94" t="s">
        <v>259</v>
      </c>
      <c r="H27" s="94">
        <v>1437</v>
      </c>
      <c r="I27" s="94" t="s">
        <v>255</v>
      </c>
      <c r="J27" s="94" t="s">
        <v>110</v>
      </c>
      <c r="K27" s="94" t="s">
        <v>226</v>
      </c>
      <c r="L27" s="94">
        <v>5</v>
      </c>
      <c r="M27" s="95">
        <v>0.37638888888888883</v>
      </c>
      <c r="N27" s="20"/>
    </row>
    <row r="28" spans="2:14">
      <c r="B28" s="19"/>
      <c r="C28" s="93" t="s">
        <v>113</v>
      </c>
      <c r="D28" s="94" t="s">
        <v>183</v>
      </c>
      <c r="E28" s="94" t="s">
        <v>184</v>
      </c>
      <c r="F28" s="94">
        <v>515313270</v>
      </c>
      <c r="G28" s="94" t="s">
        <v>185</v>
      </c>
      <c r="H28" s="94">
        <v>2148</v>
      </c>
      <c r="I28" s="94" t="s">
        <v>126</v>
      </c>
      <c r="J28" s="94" t="s">
        <v>110</v>
      </c>
      <c r="K28" s="94" t="s">
        <v>226</v>
      </c>
      <c r="L28" s="94">
        <v>5</v>
      </c>
      <c r="M28" s="95">
        <v>0.37638888888888883</v>
      </c>
      <c r="N28" s="20"/>
    </row>
    <row r="29" spans="2:14">
      <c r="B29" s="19"/>
      <c r="C29" s="93" t="s">
        <v>113</v>
      </c>
      <c r="D29" s="94" t="s">
        <v>208</v>
      </c>
      <c r="E29" s="94" t="s">
        <v>209</v>
      </c>
      <c r="F29" s="94">
        <v>44316405</v>
      </c>
      <c r="G29" s="94" t="s">
        <v>210</v>
      </c>
      <c r="H29" s="94">
        <v>2627</v>
      </c>
      <c r="I29" s="94" t="s">
        <v>172</v>
      </c>
      <c r="J29" s="94" t="s">
        <v>110</v>
      </c>
      <c r="K29" s="94" t="s">
        <v>226</v>
      </c>
      <c r="L29" s="94">
        <v>5</v>
      </c>
      <c r="M29" s="95">
        <v>0.37638888888888883</v>
      </c>
      <c r="N29" s="20"/>
    </row>
    <row r="30" spans="2:14">
      <c r="B30" s="19"/>
      <c r="C30" s="117" t="s">
        <v>113</v>
      </c>
      <c r="D30" s="118" t="s">
        <v>118</v>
      </c>
      <c r="E30" s="118" t="s">
        <v>119</v>
      </c>
      <c r="F30" s="118">
        <v>3841132</v>
      </c>
      <c r="G30" s="118" t="s">
        <v>121</v>
      </c>
      <c r="H30" s="118">
        <v>1354</v>
      </c>
      <c r="I30" s="118" t="s">
        <v>117</v>
      </c>
      <c r="J30" s="118" t="s">
        <v>110</v>
      </c>
      <c r="K30" s="118" t="s">
        <v>226</v>
      </c>
      <c r="L30" s="94">
        <v>6</v>
      </c>
      <c r="M30" s="119">
        <v>0.38194444444444436</v>
      </c>
      <c r="N30" s="20"/>
    </row>
    <row r="31" spans="2:14">
      <c r="B31" s="19"/>
      <c r="C31" s="93" t="s">
        <v>113</v>
      </c>
      <c r="D31" s="94" t="s">
        <v>260</v>
      </c>
      <c r="E31" s="94" t="s">
        <v>119</v>
      </c>
      <c r="F31" s="94">
        <v>272229</v>
      </c>
      <c r="G31" s="94" t="s">
        <v>261</v>
      </c>
      <c r="H31" s="94">
        <v>1437</v>
      </c>
      <c r="I31" s="94" t="s">
        <v>255</v>
      </c>
      <c r="J31" s="94" t="s">
        <v>110</v>
      </c>
      <c r="K31" s="94" t="s">
        <v>226</v>
      </c>
      <c r="L31" s="94">
        <v>6</v>
      </c>
      <c r="M31" s="95">
        <v>0.38194444444444436</v>
      </c>
      <c r="N31" s="20"/>
    </row>
    <row r="32" spans="2:14">
      <c r="B32" s="19"/>
      <c r="C32" s="93" t="s">
        <v>113</v>
      </c>
      <c r="D32" s="94" t="s">
        <v>223</v>
      </c>
      <c r="E32" s="94" t="s">
        <v>224</v>
      </c>
      <c r="F32" s="94">
        <v>43538399</v>
      </c>
      <c r="G32" s="94" t="s">
        <v>225</v>
      </c>
      <c r="H32" s="94">
        <v>2148</v>
      </c>
      <c r="I32" s="94" t="s">
        <v>126</v>
      </c>
      <c r="J32" s="94" t="s">
        <v>110</v>
      </c>
      <c r="K32" s="94" t="s">
        <v>226</v>
      </c>
      <c r="L32" s="94">
        <v>6</v>
      </c>
      <c r="M32" s="95">
        <v>0.38194444444444436</v>
      </c>
      <c r="N32" s="20"/>
    </row>
    <row r="33" spans="2:14">
      <c r="B33" s="19"/>
      <c r="C33" s="93" t="s">
        <v>113</v>
      </c>
      <c r="D33" s="94" t="s">
        <v>135</v>
      </c>
      <c r="E33" s="94" t="s">
        <v>136</v>
      </c>
      <c r="F33" s="94">
        <v>45926170</v>
      </c>
      <c r="G33" s="94" t="s">
        <v>137</v>
      </c>
      <c r="H33" s="94">
        <v>1354</v>
      </c>
      <c r="I33" s="94" t="s">
        <v>117</v>
      </c>
      <c r="J33" s="94" t="s">
        <v>110</v>
      </c>
      <c r="K33" s="94" t="s">
        <v>226</v>
      </c>
      <c r="L33" s="94">
        <v>7</v>
      </c>
      <c r="M33" s="95">
        <v>0.3874999999999999</v>
      </c>
      <c r="N33" s="20"/>
    </row>
    <row r="34" spans="2:14">
      <c r="B34" s="19"/>
      <c r="C34" s="93" t="s">
        <v>113</v>
      </c>
      <c r="D34" s="94" t="s">
        <v>214</v>
      </c>
      <c r="E34" s="94" t="s">
        <v>215</v>
      </c>
      <c r="F34" s="94">
        <v>49593305</v>
      </c>
      <c r="G34" s="94" t="s">
        <v>216</v>
      </c>
      <c r="H34" s="94">
        <v>1811</v>
      </c>
      <c r="I34" s="94" t="s">
        <v>107</v>
      </c>
      <c r="J34" s="94" t="s">
        <v>110</v>
      </c>
      <c r="K34" s="94" t="s">
        <v>226</v>
      </c>
      <c r="L34" s="94">
        <v>7</v>
      </c>
      <c r="M34" s="95">
        <v>0.3874999999999999</v>
      </c>
      <c r="N34" s="20"/>
    </row>
    <row r="35" spans="2:14">
      <c r="B35" s="19"/>
      <c r="C35" s="93" t="s">
        <v>113</v>
      </c>
      <c r="D35" s="94" t="s">
        <v>256</v>
      </c>
      <c r="E35" s="94" t="s">
        <v>262</v>
      </c>
      <c r="F35" s="94">
        <v>49899159</v>
      </c>
      <c r="G35" s="94" t="s">
        <v>263</v>
      </c>
      <c r="H35" s="94">
        <v>1437</v>
      </c>
      <c r="I35" s="94" t="s">
        <v>255</v>
      </c>
      <c r="J35" s="94" t="s">
        <v>110</v>
      </c>
      <c r="K35" s="94" t="s">
        <v>226</v>
      </c>
      <c r="L35" s="94">
        <v>7</v>
      </c>
      <c r="M35" s="95">
        <v>0.3874999999999999</v>
      </c>
      <c r="N35" s="20"/>
    </row>
    <row r="36" spans="2:14">
      <c r="B36" s="19"/>
      <c r="C36" s="114" t="s">
        <v>113</v>
      </c>
      <c r="D36" s="115" t="s">
        <v>122</v>
      </c>
      <c r="E36" s="115" t="s">
        <v>123</v>
      </c>
      <c r="F36" s="115">
        <v>543225170</v>
      </c>
      <c r="G36" s="115" t="s">
        <v>125</v>
      </c>
      <c r="H36" s="115">
        <v>1522</v>
      </c>
      <c r="I36" s="115" t="s">
        <v>109</v>
      </c>
      <c r="J36" s="115" t="s">
        <v>110</v>
      </c>
      <c r="K36" s="115" t="s">
        <v>226</v>
      </c>
      <c r="L36" s="94">
        <v>8</v>
      </c>
      <c r="M36" s="116">
        <v>0.39305555555555544</v>
      </c>
      <c r="N36" s="20"/>
    </row>
    <row r="37" spans="2:14">
      <c r="B37" s="19"/>
      <c r="C37" s="93" t="s">
        <v>113</v>
      </c>
      <c r="D37" s="94" t="s">
        <v>151</v>
      </c>
      <c r="E37" s="94" t="s">
        <v>152</v>
      </c>
      <c r="F37" s="94">
        <v>510140153</v>
      </c>
      <c r="G37" s="94" t="s">
        <v>153</v>
      </c>
      <c r="H37" s="94">
        <v>1354</v>
      </c>
      <c r="I37" s="94" t="s">
        <v>117</v>
      </c>
      <c r="J37" s="94" t="s">
        <v>110</v>
      </c>
      <c r="K37" s="94" t="s">
        <v>226</v>
      </c>
      <c r="L37" s="94">
        <v>8</v>
      </c>
      <c r="M37" s="95">
        <v>0.39305555555555544</v>
      </c>
      <c r="N37" s="20"/>
    </row>
    <row r="38" spans="2:14">
      <c r="B38" s="19"/>
      <c r="C38" s="93" t="s">
        <v>113</v>
      </c>
      <c r="D38" s="94" t="s">
        <v>265</v>
      </c>
      <c r="E38" s="94" t="s">
        <v>266</v>
      </c>
      <c r="F38" s="94">
        <v>533608301</v>
      </c>
      <c r="G38" s="94">
        <v>30</v>
      </c>
      <c r="H38" s="94">
        <v>2410</v>
      </c>
      <c r="I38" s="94" t="s">
        <v>198</v>
      </c>
      <c r="J38" s="94" t="s">
        <v>110</v>
      </c>
      <c r="K38" s="94" t="s">
        <v>226</v>
      </c>
      <c r="L38" s="94">
        <v>8</v>
      </c>
      <c r="M38" s="95">
        <v>0.39305555555555544</v>
      </c>
      <c r="N38" s="20"/>
    </row>
    <row r="39" spans="2:14">
      <c r="B39" s="19"/>
      <c r="C39" s="93" t="s">
        <v>113</v>
      </c>
      <c r="D39" s="94" t="s">
        <v>176</v>
      </c>
      <c r="E39" s="94" t="s">
        <v>177</v>
      </c>
      <c r="F39" s="94">
        <v>513255275</v>
      </c>
      <c r="G39" s="94" t="s">
        <v>178</v>
      </c>
      <c r="H39" s="94">
        <v>1354</v>
      </c>
      <c r="I39" s="94" t="s">
        <v>117</v>
      </c>
      <c r="J39" s="94" t="s">
        <v>110</v>
      </c>
      <c r="K39" s="94" t="s">
        <v>226</v>
      </c>
      <c r="L39" s="94">
        <v>9</v>
      </c>
      <c r="M39" s="95">
        <v>0.39861111111111097</v>
      </c>
      <c r="N39" s="20"/>
    </row>
    <row r="40" spans="2:14">
      <c r="B40" s="19"/>
      <c r="C40" s="93" t="s">
        <v>113</v>
      </c>
      <c r="D40" s="94" t="s">
        <v>190</v>
      </c>
      <c r="E40" s="94" t="s">
        <v>191</v>
      </c>
      <c r="F40" s="94">
        <v>48165113</v>
      </c>
      <c r="G40" s="94" t="s">
        <v>192</v>
      </c>
      <c r="H40" s="94">
        <v>1556</v>
      </c>
      <c r="I40" s="94" t="s">
        <v>130</v>
      </c>
      <c r="J40" s="94" t="s">
        <v>110</v>
      </c>
      <c r="K40" s="94" t="s">
        <v>226</v>
      </c>
      <c r="L40" s="94">
        <v>9</v>
      </c>
      <c r="M40" s="95">
        <v>0.39861111111111097</v>
      </c>
      <c r="N40" s="20"/>
    </row>
    <row r="41" spans="2:14">
      <c r="B41" s="19"/>
      <c r="C41" s="93" t="s">
        <v>113</v>
      </c>
      <c r="D41" s="94" t="s">
        <v>180</v>
      </c>
      <c r="E41" s="94" t="s">
        <v>199</v>
      </c>
      <c r="F41" s="94">
        <v>42431099</v>
      </c>
      <c r="G41" s="94" t="s">
        <v>200</v>
      </c>
      <c r="H41" s="94">
        <v>2410</v>
      </c>
      <c r="I41" s="94" t="s">
        <v>198</v>
      </c>
      <c r="J41" s="94" t="s">
        <v>110</v>
      </c>
      <c r="K41" s="94" t="s">
        <v>226</v>
      </c>
      <c r="L41" s="94">
        <v>9</v>
      </c>
      <c r="M41" s="95">
        <v>0.39861111111111097</v>
      </c>
      <c r="N41" s="20"/>
    </row>
    <row r="42" spans="2:14">
      <c r="B42" s="19"/>
      <c r="C42" s="117" t="s">
        <v>113</v>
      </c>
      <c r="D42" s="118" t="s">
        <v>148</v>
      </c>
      <c r="E42" s="118" t="s">
        <v>149</v>
      </c>
      <c r="F42" s="118">
        <v>514999023</v>
      </c>
      <c r="G42" s="118" t="s">
        <v>150</v>
      </c>
      <c r="H42" s="118">
        <v>1557</v>
      </c>
      <c r="I42" s="118" t="s">
        <v>147</v>
      </c>
      <c r="J42" s="118" t="s">
        <v>110</v>
      </c>
      <c r="K42" s="118" t="s">
        <v>226</v>
      </c>
      <c r="L42" s="94">
        <v>10</v>
      </c>
      <c r="M42" s="119">
        <v>0.40416666666666651</v>
      </c>
      <c r="N42" s="20"/>
    </row>
    <row r="43" spans="2:14">
      <c r="B43" s="19"/>
      <c r="C43" s="93" t="s">
        <v>195</v>
      </c>
      <c r="D43" s="94" t="s">
        <v>193</v>
      </c>
      <c r="E43" s="94" t="s">
        <v>194</v>
      </c>
      <c r="F43" s="94">
        <v>524566258</v>
      </c>
      <c r="G43" s="94" t="s">
        <v>197</v>
      </c>
      <c r="H43" s="94">
        <v>1556</v>
      </c>
      <c r="I43" s="94" t="s">
        <v>130</v>
      </c>
      <c r="J43" s="94" t="s">
        <v>110</v>
      </c>
      <c r="K43" s="94" t="s">
        <v>226</v>
      </c>
      <c r="L43" s="94">
        <v>10</v>
      </c>
      <c r="M43" s="95">
        <v>0.40416666666666651</v>
      </c>
      <c r="N43" s="20"/>
    </row>
    <row r="44" spans="2:14">
      <c r="B44" s="19"/>
      <c r="C44" s="93" t="s">
        <v>195</v>
      </c>
      <c r="D44" s="94" t="s">
        <v>217</v>
      </c>
      <c r="E44" s="94" t="s">
        <v>218</v>
      </c>
      <c r="F44" s="94">
        <v>536579365</v>
      </c>
      <c r="G44" s="94" t="s">
        <v>220</v>
      </c>
      <c r="H44" s="94">
        <v>2410</v>
      </c>
      <c r="I44" s="94" t="s">
        <v>198</v>
      </c>
      <c r="J44" s="94" t="s">
        <v>110</v>
      </c>
      <c r="K44" s="94" t="s">
        <v>226</v>
      </c>
      <c r="L44" s="94">
        <v>10</v>
      </c>
      <c r="M44" s="95">
        <v>0.40416666666666651</v>
      </c>
      <c r="N44" s="20"/>
    </row>
    <row r="45" spans="2:14">
      <c r="B45" s="19"/>
      <c r="C45" s="93" t="s">
        <v>113</v>
      </c>
      <c r="D45" s="94" t="s">
        <v>164</v>
      </c>
      <c r="E45" s="94" t="s">
        <v>165</v>
      </c>
      <c r="F45" s="94">
        <v>542226242</v>
      </c>
      <c r="G45" s="94" t="s">
        <v>166</v>
      </c>
      <c r="H45" s="94">
        <v>1099</v>
      </c>
      <c r="I45" s="94" t="s">
        <v>163</v>
      </c>
      <c r="J45" s="94" t="s">
        <v>110</v>
      </c>
      <c r="K45" s="94" t="s">
        <v>226</v>
      </c>
      <c r="L45" s="94">
        <v>11</v>
      </c>
      <c r="M45" s="95">
        <v>0.40972222222222204</v>
      </c>
      <c r="N45" s="20"/>
    </row>
    <row r="46" spans="2:14">
      <c r="B46" s="19"/>
      <c r="C46" s="93" t="s">
        <v>113</v>
      </c>
      <c r="D46" s="94" t="s">
        <v>167</v>
      </c>
      <c r="E46" s="94" t="s">
        <v>168</v>
      </c>
      <c r="F46" s="94">
        <v>41686265</v>
      </c>
      <c r="G46" s="94" t="s">
        <v>169</v>
      </c>
      <c r="H46" s="94">
        <v>1557</v>
      </c>
      <c r="I46" s="94" t="s">
        <v>147</v>
      </c>
      <c r="J46" s="94" t="s">
        <v>110</v>
      </c>
      <c r="K46" s="94" t="s">
        <v>226</v>
      </c>
      <c r="L46" s="94">
        <v>11</v>
      </c>
      <c r="M46" s="95">
        <v>0.40972222222222204</v>
      </c>
      <c r="N46" s="20"/>
    </row>
    <row r="47" spans="2:14">
      <c r="B47" s="19"/>
      <c r="C47" s="93" t="s">
        <v>113</v>
      </c>
      <c r="D47" s="94" t="s">
        <v>193</v>
      </c>
      <c r="E47" s="94" t="s">
        <v>204</v>
      </c>
      <c r="F47" s="94">
        <v>527137215</v>
      </c>
      <c r="G47" s="94" t="s">
        <v>205</v>
      </c>
      <c r="H47" s="94">
        <v>1556</v>
      </c>
      <c r="I47" s="94" t="s">
        <v>130</v>
      </c>
      <c r="J47" s="94" t="s">
        <v>110</v>
      </c>
      <c r="K47" s="94" t="s">
        <v>226</v>
      </c>
      <c r="L47" s="94">
        <v>11</v>
      </c>
      <c r="M47" s="95">
        <v>0.40972222222222204</v>
      </c>
      <c r="N47" s="20"/>
    </row>
    <row r="48" spans="2:14">
      <c r="B48" s="19"/>
      <c r="C48" s="114" t="s">
        <v>113</v>
      </c>
      <c r="D48" s="115" t="s">
        <v>144</v>
      </c>
      <c r="E48" s="115" t="s">
        <v>145</v>
      </c>
      <c r="F48" s="115">
        <v>45464245</v>
      </c>
      <c r="G48" s="115" t="s">
        <v>146</v>
      </c>
      <c r="H48" s="115">
        <v>1522</v>
      </c>
      <c r="I48" s="115" t="s">
        <v>109</v>
      </c>
      <c r="J48" s="115" t="s">
        <v>110</v>
      </c>
      <c r="K48" s="115" t="s">
        <v>226</v>
      </c>
      <c r="L48" s="94">
        <v>12</v>
      </c>
      <c r="M48" s="116">
        <v>0.41527777777777758</v>
      </c>
      <c r="N48" s="20"/>
    </row>
    <row r="49" spans="2:14">
      <c r="B49" s="19"/>
      <c r="C49" s="93" t="s">
        <v>113</v>
      </c>
      <c r="D49" s="94" t="s">
        <v>187</v>
      </c>
      <c r="E49" s="94" t="s">
        <v>188</v>
      </c>
      <c r="F49" s="94">
        <v>521475361</v>
      </c>
      <c r="G49" s="94" t="s">
        <v>189</v>
      </c>
      <c r="H49" s="94">
        <v>2588</v>
      </c>
      <c r="I49" s="94" t="s">
        <v>186</v>
      </c>
      <c r="J49" s="94" t="s">
        <v>110</v>
      </c>
      <c r="K49" s="94" t="s">
        <v>226</v>
      </c>
      <c r="L49" s="94">
        <v>12</v>
      </c>
      <c r="M49" s="95">
        <v>0.41527777777777758</v>
      </c>
      <c r="N49" s="20"/>
    </row>
    <row r="50" spans="2:14">
      <c r="B50" s="19"/>
      <c r="C50" s="93" t="s">
        <v>113</v>
      </c>
      <c r="D50" s="94" t="s">
        <v>221</v>
      </c>
      <c r="E50" s="94" t="s">
        <v>136</v>
      </c>
      <c r="F50" s="94">
        <v>511571310</v>
      </c>
      <c r="G50" s="94" t="s">
        <v>222</v>
      </c>
      <c r="H50" s="94">
        <v>1557</v>
      </c>
      <c r="I50" s="94" t="s">
        <v>147</v>
      </c>
      <c r="J50" s="94" t="s">
        <v>110</v>
      </c>
      <c r="K50" s="94" t="s">
        <v>226</v>
      </c>
      <c r="L50" s="94">
        <v>12</v>
      </c>
      <c r="M50" s="95">
        <v>0.41527777777777758</v>
      </c>
      <c r="N50" s="20"/>
    </row>
    <row r="51" spans="2:14">
      <c r="B51" s="19"/>
      <c r="C51" s="93" t="s">
        <v>113</v>
      </c>
      <c r="D51" s="94" t="s">
        <v>233</v>
      </c>
      <c r="E51" s="94" t="s">
        <v>234</v>
      </c>
      <c r="F51" s="94">
        <v>523524278</v>
      </c>
      <c r="G51" s="94" t="s">
        <v>235</v>
      </c>
      <c r="H51" s="94">
        <v>1354</v>
      </c>
      <c r="I51" s="94" t="s">
        <v>117</v>
      </c>
      <c r="J51" s="94" t="s">
        <v>110</v>
      </c>
      <c r="K51" s="94" t="s">
        <v>254</v>
      </c>
      <c r="L51" s="94">
        <v>13</v>
      </c>
      <c r="M51" s="95">
        <v>0.42083333333333311</v>
      </c>
      <c r="N51" s="20"/>
    </row>
    <row r="52" spans="2:14">
      <c r="B52" s="19"/>
      <c r="C52" s="93" t="s">
        <v>113</v>
      </c>
      <c r="D52" s="94" t="s">
        <v>201</v>
      </c>
      <c r="E52" s="94" t="s">
        <v>202</v>
      </c>
      <c r="F52" s="94">
        <v>530133347</v>
      </c>
      <c r="G52" s="94" t="s">
        <v>203</v>
      </c>
      <c r="H52" s="94">
        <v>2588</v>
      </c>
      <c r="I52" s="94" t="s">
        <v>186</v>
      </c>
      <c r="J52" s="94" t="s">
        <v>110</v>
      </c>
      <c r="K52" s="94" t="s">
        <v>226</v>
      </c>
      <c r="L52" s="94">
        <v>13</v>
      </c>
      <c r="M52" s="95">
        <v>0.42083333333333311</v>
      </c>
      <c r="N52" s="20"/>
    </row>
    <row r="53" spans="2:14">
      <c r="B53" s="19"/>
      <c r="C53" s="93" t="s">
        <v>113</v>
      </c>
      <c r="D53" s="94" t="s">
        <v>244</v>
      </c>
      <c r="E53" s="94" t="s">
        <v>245</v>
      </c>
      <c r="F53" s="94">
        <v>46591279</v>
      </c>
      <c r="G53" s="94" t="s">
        <v>246</v>
      </c>
      <c r="H53" s="94">
        <v>1811</v>
      </c>
      <c r="I53" s="94" t="s">
        <v>107</v>
      </c>
      <c r="J53" s="94" t="s">
        <v>110</v>
      </c>
      <c r="K53" s="94" t="s">
        <v>254</v>
      </c>
      <c r="L53" s="94">
        <v>13</v>
      </c>
      <c r="M53" s="95">
        <v>0.42083333333333311</v>
      </c>
      <c r="N53" s="20"/>
    </row>
    <row r="54" spans="2:14">
      <c r="B54" s="19"/>
      <c r="C54" s="117" t="s">
        <v>113</v>
      </c>
      <c r="D54" s="118" t="s">
        <v>239</v>
      </c>
      <c r="E54" s="118" t="s">
        <v>224</v>
      </c>
      <c r="F54" s="118">
        <v>46772332</v>
      </c>
      <c r="G54" s="118" t="s">
        <v>240</v>
      </c>
      <c r="H54" s="118">
        <v>1354</v>
      </c>
      <c r="I54" s="118" t="s">
        <v>117</v>
      </c>
      <c r="J54" s="118" t="s">
        <v>110</v>
      </c>
      <c r="K54" s="118" t="s">
        <v>254</v>
      </c>
      <c r="L54" s="94">
        <v>14</v>
      </c>
      <c r="M54" s="119">
        <v>0.42638888888888865</v>
      </c>
      <c r="N54" s="20"/>
    </row>
    <row r="55" spans="2:14">
      <c r="B55" s="19"/>
      <c r="C55" s="93" t="s">
        <v>113</v>
      </c>
      <c r="D55" s="94" t="s">
        <v>211</v>
      </c>
      <c r="E55" s="94" t="s">
        <v>212</v>
      </c>
      <c r="F55" s="94">
        <v>519361363</v>
      </c>
      <c r="G55" s="94" t="s">
        <v>213</v>
      </c>
      <c r="H55" s="94">
        <v>2588</v>
      </c>
      <c r="I55" s="94" t="s">
        <v>186</v>
      </c>
      <c r="J55" s="94" t="s">
        <v>110</v>
      </c>
      <c r="K55" s="94" t="s">
        <v>226</v>
      </c>
      <c r="L55" s="94">
        <v>14</v>
      </c>
      <c r="M55" s="95">
        <v>0.42638888888888865</v>
      </c>
      <c r="N55" s="20"/>
    </row>
    <row r="56" spans="2:14">
      <c r="B56" s="19"/>
      <c r="C56" s="93" t="s">
        <v>113</v>
      </c>
      <c r="D56" s="94" t="s">
        <v>247</v>
      </c>
      <c r="E56" s="94" t="s">
        <v>132</v>
      </c>
      <c r="F56" s="94">
        <v>516769330</v>
      </c>
      <c r="G56" s="94" t="s">
        <v>248</v>
      </c>
      <c r="H56" s="94">
        <v>1811</v>
      </c>
      <c r="I56" s="94" t="s">
        <v>107</v>
      </c>
      <c r="J56" s="94" t="s">
        <v>110</v>
      </c>
      <c r="K56" s="94" t="s">
        <v>254</v>
      </c>
      <c r="L56" s="94">
        <v>14</v>
      </c>
      <c r="M56" s="95">
        <v>0.42638888888888865</v>
      </c>
      <c r="N56" s="20"/>
    </row>
    <row r="57" spans="2:14">
      <c r="B57" s="19"/>
      <c r="C57" s="93" t="s">
        <v>113</v>
      </c>
      <c r="D57" s="94" t="s">
        <v>231</v>
      </c>
      <c r="E57" s="94" t="s">
        <v>119</v>
      </c>
      <c r="F57" s="94">
        <v>535314268</v>
      </c>
      <c r="G57" s="94" t="s">
        <v>232</v>
      </c>
      <c r="H57" s="94">
        <v>2299</v>
      </c>
      <c r="I57" s="94" t="s">
        <v>230</v>
      </c>
      <c r="J57" s="94" t="s">
        <v>110</v>
      </c>
      <c r="K57" s="94" t="s">
        <v>254</v>
      </c>
      <c r="L57" s="94">
        <v>15</v>
      </c>
      <c r="M57" s="95">
        <v>0.43194444444444419</v>
      </c>
      <c r="N57" s="20"/>
    </row>
    <row r="58" spans="2:14">
      <c r="B58" s="19"/>
      <c r="C58" s="93" t="s">
        <v>113</v>
      </c>
      <c r="D58" s="94" t="s">
        <v>249</v>
      </c>
      <c r="E58" s="94" t="s">
        <v>119</v>
      </c>
      <c r="F58" s="94">
        <v>41468366</v>
      </c>
      <c r="G58" s="94" t="s">
        <v>250</v>
      </c>
      <c r="H58" s="94">
        <v>1354</v>
      </c>
      <c r="I58" s="94" t="s">
        <v>117</v>
      </c>
      <c r="J58" s="94" t="s">
        <v>110</v>
      </c>
      <c r="K58" s="94" t="s">
        <v>254</v>
      </c>
      <c r="L58" s="94">
        <v>15</v>
      </c>
      <c r="M58" s="95">
        <v>0.43194444444444419</v>
      </c>
      <c r="N58" s="20"/>
    </row>
    <row r="59" spans="2:14">
      <c r="B59" s="19"/>
      <c r="C59" s="93" t="s">
        <v>113</v>
      </c>
      <c r="D59" s="94" t="s">
        <v>251</v>
      </c>
      <c r="E59" s="94" t="s">
        <v>252</v>
      </c>
      <c r="F59" s="94">
        <v>41694333</v>
      </c>
      <c r="G59" s="94" t="s">
        <v>253</v>
      </c>
      <c r="H59" s="94">
        <v>1811</v>
      </c>
      <c r="I59" s="94" t="s">
        <v>107</v>
      </c>
      <c r="J59" s="94" t="s">
        <v>110</v>
      </c>
      <c r="K59" s="94" t="s">
        <v>254</v>
      </c>
      <c r="L59" s="94">
        <v>15</v>
      </c>
      <c r="M59" s="95">
        <v>0.43194444444444419</v>
      </c>
      <c r="N59" s="20"/>
    </row>
    <row r="60" spans="2:14">
      <c r="B60" s="19"/>
      <c r="C60" s="117" t="s">
        <v>113</v>
      </c>
      <c r="D60" s="118" t="s">
        <v>228</v>
      </c>
      <c r="E60" s="118" t="s">
        <v>191</v>
      </c>
      <c r="F60" s="118">
        <v>538142215</v>
      </c>
      <c r="G60" s="118" t="s">
        <v>229</v>
      </c>
      <c r="H60" s="118">
        <v>1282</v>
      </c>
      <c r="I60" s="118" t="s">
        <v>227</v>
      </c>
      <c r="J60" s="118" t="s">
        <v>110</v>
      </c>
      <c r="K60" s="118" t="s">
        <v>254</v>
      </c>
      <c r="L60" s="94">
        <v>16</v>
      </c>
      <c r="M60" s="119">
        <v>0.43749999999999972</v>
      </c>
      <c r="N60" s="20"/>
    </row>
    <row r="61" spans="2:14">
      <c r="B61" s="19"/>
      <c r="C61" s="114" t="s">
        <v>113</v>
      </c>
      <c r="D61" s="115" t="s">
        <v>154</v>
      </c>
      <c r="E61" s="115" t="s">
        <v>155</v>
      </c>
      <c r="F61" s="115">
        <v>536606263</v>
      </c>
      <c r="G61" s="115" t="s">
        <v>156</v>
      </c>
      <c r="H61" s="115">
        <v>1522</v>
      </c>
      <c r="I61" s="115" t="s">
        <v>109</v>
      </c>
      <c r="J61" s="115" t="s">
        <v>110</v>
      </c>
      <c r="K61" s="115" t="s">
        <v>226</v>
      </c>
      <c r="L61" s="94">
        <v>16</v>
      </c>
      <c r="M61" s="116">
        <v>0.43749999999999972</v>
      </c>
      <c r="N61" s="20"/>
    </row>
    <row r="62" spans="2:14">
      <c r="B62" s="19"/>
      <c r="C62" s="93" t="s">
        <v>113</v>
      </c>
      <c r="D62" s="94" t="s">
        <v>241</v>
      </c>
      <c r="E62" s="94" t="s">
        <v>242</v>
      </c>
      <c r="F62" s="94">
        <v>48965282</v>
      </c>
      <c r="G62" s="94" t="s">
        <v>243</v>
      </c>
      <c r="H62" s="94">
        <v>1811</v>
      </c>
      <c r="I62" s="94" t="s">
        <v>107</v>
      </c>
      <c r="J62" s="94" t="s">
        <v>110</v>
      </c>
      <c r="K62" s="94" t="s">
        <v>254</v>
      </c>
      <c r="L62" s="94">
        <v>16</v>
      </c>
      <c r="M62" s="95">
        <v>0.43749999999999972</v>
      </c>
      <c r="N62" s="20"/>
    </row>
    <row r="63" spans="2:14" ht="13.8" thickBot="1">
      <c r="B63" s="24"/>
      <c r="C63" s="96"/>
      <c r="D63" s="96"/>
      <c r="E63" s="96"/>
      <c r="F63" s="97"/>
      <c r="G63" s="96"/>
      <c r="H63" s="97"/>
      <c r="I63" s="96"/>
      <c r="J63" s="96"/>
      <c r="K63" s="96"/>
      <c r="L63" s="98"/>
      <c r="M63" s="99"/>
      <c r="N63" s="25"/>
    </row>
    <row r="64" spans="2:14">
      <c r="C64" s="100"/>
      <c r="D64" s="100"/>
      <c r="E64" s="100"/>
      <c r="F64" s="101"/>
      <c r="G64" s="100"/>
      <c r="H64" s="101"/>
      <c r="I64" s="100"/>
      <c r="J64" s="100"/>
      <c r="K64" s="100"/>
      <c r="L64" s="102"/>
      <c r="M64" s="103"/>
    </row>
    <row r="65" spans="3:13">
      <c r="C65" s="100"/>
      <c r="D65" s="100"/>
      <c r="E65" s="100"/>
      <c r="F65" s="101"/>
      <c r="G65" s="100"/>
      <c r="H65" s="101"/>
      <c r="I65" s="100"/>
      <c r="J65" s="100"/>
      <c r="K65" s="100"/>
      <c r="L65" s="102"/>
      <c r="M65" s="103"/>
    </row>
    <row r="66" spans="3:13">
      <c r="C66" s="100"/>
      <c r="D66" s="100"/>
      <c r="E66" s="100"/>
      <c r="F66" s="101"/>
      <c r="G66" s="100"/>
      <c r="H66" s="101"/>
      <c r="I66" s="100"/>
      <c r="J66" s="100"/>
      <c r="K66" s="100"/>
      <c r="L66" s="102"/>
      <c r="M66" s="103"/>
    </row>
    <row r="67" spans="3:13">
      <c r="C67" s="100"/>
      <c r="D67" s="100"/>
      <c r="E67" s="100"/>
      <c r="F67" s="101"/>
      <c r="G67" s="100"/>
      <c r="H67" s="101"/>
      <c r="I67" s="100"/>
      <c r="J67" s="100"/>
      <c r="K67" s="100"/>
      <c r="L67" s="102"/>
      <c r="M67" s="103"/>
    </row>
    <row r="68" spans="3:13">
      <c r="C68" s="100"/>
      <c r="D68" s="100"/>
      <c r="E68" s="100"/>
      <c r="F68" s="101"/>
      <c r="G68" s="100"/>
      <c r="H68" s="101"/>
      <c r="I68" s="100"/>
      <c r="J68" s="100"/>
      <c r="K68" s="100"/>
      <c r="L68" s="102"/>
      <c r="M68" s="103"/>
    </row>
    <row r="69" spans="3:13">
      <c r="C69" s="100"/>
      <c r="D69" s="100"/>
      <c r="E69" s="100"/>
      <c r="F69" s="101"/>
      <c r="G69" s="100"/>
      <c r="H69" s="101"/>
      <c r="I69" s="100"/>
      <c r="J69" s="100"/>
      <c r="K69" s="100"/>
      <c r="L69" s="102"/>
      <c r="M69" s="103"/>
    </row>
    <row r="70" spans="3:13">
      <c r="C70" s="100"/>
      <c r="D70" s="100"/>
      <c r="E70" s="100"/>
      <c r="F70" s="101"/>
      <c r="G70" s="100"/>
      <c r="H70" s="101"/>
      <c r="I70" s="100"/>
      <c r="J70" s="100"/>
      <c r="K70" s="100"/>
      <c r="L70" s="102"/>
      <c r="M70" s="103"/>
    </row>
    <row r="71" spans="3:13">
      <c r="C71" s="100"/>
      <c r="D71" s="100"/>
      <c r="E71" s="100"/>
      <c r="F71" s="101"/>
      <c r="G71" s="100"/>
      <c r="H71" s="101"/>
      <c r="I71" s="100"/>
      <c r="J71" s="100"/>
      <c r="K71" s="100"/>
      <c r="L71" s="102"/>
      <c r="M71" s="103"/>
    </row>
    <row r="72" spans="3:13">
      <c r="C72" s="100"/>
      <c r="D72" s="100"/>
      <c r="E72" s="100"/>
      <c r="F72" s="101"/>
      <c r="G72" s="100"/>
      <c r="H72" s="101"/>
      <c r="I72" s="100"/>
      <c r="J72" s="100"/>
      <c r="K72" s="100"/>
      <c r="L72" s="102"/>
      <c r="M72" s="103"/>
    </row>
    <row r="73" spans="3:13">
      <c r="C73" s="100"/>
      <c r="D73" s="100"/>
      <c r="E73" s="100"/>
      <c r="F73" s="101"/>
      <c r="G73" s="100"/>
      <c r="H73" s="101"/>
      <c r="I73" s="100"/>
      <c r="J73" s="100"/>
      <c r="K73" s="100"/>
      <c r="L73" s="102"/>
      <c r="M73" s="103"/>
    </row>
    <row r="74" spans="3:13">
      <c r="C74" s="100"/>
      <c r="D74" s="100"/>
      <c r="E74" s="100"/>
      <c r="F74" s="101"/>
      <c r="G74" s="100"/>
      <c r="H74" s="101"/>
      <c r="I74" s="100"/>
      <c r="J74" s="100"/>
      <c r="K74" s="100"/>
      <c r="L74" s="102"/>
      <c r="M74" s="103"/>
    </row>
    <row r="75" spans="3:13">
      <c r="C75" s="100"/>
      <c r="D75" s="100"/>
      <c r="E75" s="100"/>
      <c r="F75" s="101"/>
      <c r="G75" s="100"/>
      <c r="H75" s="101"/>
      <c r="I75" s="100"/>
      <c r="J75" s="100"/>
      <c r="K75" s="100"/>
      <c r="L75" s="102"/>
      <c r="M75" s="103"/>
    </row>
  </sheetData>
  <sheetProtection algorithmName="SHA-512" hashValue="MTDq+L7UzTZPu3j9gMf/NaVEnvFu7BZOnmqiT9AEVmSC5icHqXOANGFu7+TpS6L8ODV4t33YCvXijATL2KI15g==" saltValue="CBFXynhUgHyOl7DbISM+Sg==" spinCount="100000" sheet="1" objects="1" scenarios="1" autoFilter="0"/>
  <autoFilter ref="C14:M62" xr:uid="{00000000-0009-0000-0000-000002000000}">
    <sortState ref="C15:M62">
      <sortCondition ref="L14:L62"/>
    </sortState>
  </autoFilter>
  <mergeCells count="1">
    <mergeCell ref="C11:M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Button 1">
              <controlPr defaultSize="0" print="0" autoFill="0" autoPict="0" macro="[0]!Couleurs_Departs">
                <anchor moveWithCells="1">
                  <from>
                    <xdr:col>16</xdr:col>
                    <xdr:colOff>137160</xdr:colOff>
                    <xdr:row>1</xdr:row>
                    <xdr:rowOff>60960</xdr:rowOff>
                  </from>
                  <to>
                    <xdr:col>17</xdr:col>
                    <xdr:colOff>304800</xdr:colOff>
                    <xdr:row>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Button 2">
              <controlPr defaultSize="0" print="0" autoFill="0" autoPict="0" macro="[0]!Couleurs_Departs_RAZ">
                <anchor moveWithCells="1">
                  <from>
                    <xdr:col>17</xdr:col>
                    <xdr:colOff>403860</xdr:colOff>
                    <xdr:row>1</xdr:row>
                    <xdr:rowOff>68580</xdr:rowOff>
                  </from>
                  <to>
                    <xdr:col>19</xdr:col>
                    <xdr:colOff>114300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Button 3">
              <controlPr defaultSize="0" print="0" autoFill="0" autoPict="0" macro="[0]!Débloque_Onglet">
                <anchor moveWithCells="1">
                  <from>
                    <xdr:col>16</xdr:col>
                    <xdr:colOff>175260</xdr:colOff>
                    <xdr:row>3</xdr:row>
                    <xdr:rowOff>144780</xdr:rowOff>
                  </from>
                  <to>
                    <xdr:col>17</xdr:col>
                    <xdr:colOff>342900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Button 4">
              <controlPr defaultSize="0" print="0" autoFill="0" autoPict="0" macro="[0]!Bloque_Onglet">
                <anchor moveWithCells="1">
                  <from>
                    <xdr:col>18</xdr:col>
                    <xdr:colOff>0</xdr:colOff>
                    <xdr:row>3</xdr:row>
                    <xdr:rowOff>137160</xdr:rowOff>
                  </from>
                  <to>
                    <xdr:col>19</xdr:col>
                    <xdr:colOff>182880</xdr:colOff>
                    <xdr:row>5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6"/>
  <dimension ref="B2:B56"/>
  <sheetViews>
    <sheetView workbookViewId="0">
      <selection activeCell="E22" sqref="E22"/>
    </sheetView>
  </sheetViews>
  <sheetFormatPr baseColWidth="10" defaultRowHeight="13.2"/>
  <cols>
    <col min="1" max="1" width="3.6640625" customWidth="1"/>
  </cols>
  <sheetData>
    <row r="2" spans="2:2">
      <c r="B2" t="s">
        <v>103</v>
      </c>
    </row>
    <row r="3" spans="2:2">
      <c r="B3" s="31" t="s">
        <v>267</v>
      </c>
    </row>
    <row r="4" spans="2:2">
      <c r="B4" s="31" t="s">
        <v>268</v>
      </c>
    </row>
    <row r="5" spans="2:2">
      <c r="B5" s="31" t="s">
        <v>269</v>
      </c>
    </row>
    <row r="6" spans="2:2">
      <c r="B6" s="31" t="s">
        <v>270</v>
      </c>
    </row>
    <row r="7" spans="2:2">
      <c r="B7" s="31" t="s">
        <v>271</v>
      </c>
    </row>
    <row r="8" spans="2:2">
      <c r="B8" s="31" t="s">
        <v>272</v>
      </c>
    </row>
    <row r="9" spans="2:2">
      <c r="B9" s="31" t="s">
        <v>273</v>
      </c>
    </row>
    <row r="10" spans="2:2">
      <c r="B10" s="31"/>
    </row>
    <row r="11" spans="2:2">
      <c r="B11" s="31" t="s">
        <v>104</v>
      </c>
    </row>
    <row r="12" spans="2:2">
      <c r="B12" s="31" t="s">
        <v>274</v>
      </c>
    </row>
    <row r="13" spans="2:2">
      <c r="B13" s="31" t="s">
        <v>275</v>
      </c>
    </row>
    <row r="14" spans="2:2">
      <c r="B14" s="31" t="s">
        <v>276</v>
      </c>
    </row>
    <row r="15" spans="2:2">
      <c r="B15" s="31"/>
    </row>
    <row r="16" spans="2:2">
      <c r="B16" s="31" t="s">
        <v>105</v>
      </c>
    </row>
    <row r="17" spans="2:2">
      <c r="B17" s="31" t="s">
        <v>277</v>
      </c>
    </row>
    <row r="18" spans="2:2">
      <c r="B18" s="31" t="s">
        <v>106</v>
      </c>
    </row>
    <row r="19" spans="2:2">
      <c r="B19" s="31"/>
    </row>
    <row r="20" spans="2:2">
      <c r="B20" s="31"/>
    </row>
    <row r="21" spans="2:2">
      <c r="B21" s="31"/>
    </row>
    <row r="22" spans="2:2">
      <c r="B22" s="31"/>
    </row>
    <row r="23" spans="2:2">
      <c r="B23" s="31"/>
    </row>
    <row r="24" spans="2:2">
      <c r="B24" s="31"/>
    </row>
    <row r="25" spans="2:2">
      <c r="B25" s="31"/>
    </row>
    <row r="26" spans="2:2">
      <c r="B26" s="31"/>
    </row>
    <row r="27" spans="2:2">
      <c r="B27" s="31"/>
    </row>
    <row r="28" spans="2:2">
      <c r="B28" s="31"/>
    </row>
    <row r="29" spans="2:2">
      <c r="B29" s="31"/>
    </row>
    <row r="30" spans="2:2">
      <c r="B30" s="31"/>
    </row>
    <row r="31" spans="2:2">
      <c r="B31" s="31"/>
    </row>
    <row r="32" spans="2:2">
      <c r="B32" s="31"/>
    </row>
    <row r="33" spans="2:2">
      <c r="B33" s="31"/>
    </row>
    <row r="34" spans="2:2">
      <c r="B34" s="31"/>
    </row>
    <row r="35" spans="2:2">
      <c r="B35" s="31"/>
    </row>
    <row r="36" spans="2:2">
      <c r="B36" s="31"/>
    </row>
    <row r="37" spans="2:2">
      <c r="B37" s="31"/>
    </row>
    <row r="38" spans="2:2">
      <c r="B38" s="31"/>
    </row>
    <row r="39" spans="2:2">
      <c r="B39" s="31"/>
    </row>
    <row r="40" spans="2:2">
      <c r="B40" s="31"/>
    </row>
    <row r="41" spans="2:2">
      <c r="B41" s="31"/>
    </row>
    <row r="42" spans="2:2">
      <c r="B42" s="31"/>
    </row>
    <row r="43" spans="2:2">
      <c r="B43" s="31"/>
    </row>
    <row r="44" spans="2:2">
      <c r="B44" s="31"/>
    </row>
    <row r="45" spans="2:2">
      <c r="B45" s="31"/>
    </row>
    <row r="46" spans="2:2">
      <c r="B46" s="31"/>
    </row>
    <row r="47" spans="2:2">
      <c r="B47" s="31"/>
    </row>
    <row r="48" spans="2:2">
      <c r="B48" s="31"/>
    </row>
    <row r="49" spans="2:2">
      <c r="B49" s="31"/>
    </row>
    <row r="50" spans="2:2">
      <c r="B50" s="31"/>
    </row>
    <row r="51" spans="2:2">
      <c r="B51" s="31"/>
    </row>
    <row r="52" spans="2:2">
      <c r="B52" s="31"/>
    </row>
    <row r="53" spans="2:2">
      <c r="B53" s="31"/>
    </row>
    <row r="54" spans="2:2">
      <c r="B54" s="31"/>
    </row>
    <row r="55" spans="2:2">
      <c r="B55" s="31"/>
    </row>
    <row r="56" spans="2:2">
      <c r="B56" s="31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/>
  <dimension ref="A2:B41"/>
  <sheetViews>
    <sheetView workbookViewId="0">
      <selection activeCell="D28" sqref="D28"/>
    </sheetView>
  </sheetViews>
  <sheetFormatPr baseColWidth="10" defaultRowHeight="13.2"/>
  <cols>
    <col min="1" max="1" width="7.33203125" style="1" customWidth="1"/>
  </cols>
  <sheetData>
    <row r="2" spans="1:2">
      <c r="A2" s="3" t="s">
        <v>21</v>
      </c>
      <c r="B2" s="5" t="s">
        <v>46</v>
      </c>
    </row>
    <row r="4" spans="1:2">
      <c r="A4" s="3" t="s">
        <v>22</v>
      </c>
      <c r="B4" s="5" t="s">
        <v>55</v>
      </c>
    </row>
    <row r="5" spans="1:2">
      <c r="A5" s="3"/>
      <c r="B5" s="8" t="s">
        <v>74</v>
      </c>
    </row>
    <row r="6" spans="1:2">
      <c r="A6" s="3"/>
    </row>
    <row r="7" spans="1:2">
      <c r="A7" s="30" t="s">
        <v>23</v>
      </c>
      <c r="B7" s="8" t="s">
        <v>48</v>
      </c>
    </row>
    <row r="8" spans="1:2">
      <c r="A8" s="30"/>
      <c r="B8" s="8" t="s">
        <v>54</v>
      </c>
    </row>
    <row r="10" spans="1:2">
      <c r="A10" s="30" t="s">
        <v>24</v>
      </c>
      <c r="B10" s="5" t="s">
        <v>47</v>
      </c>
    </row>
    <row r="11" spans="1:2">
      <c r="A11" s="3"/>
      <c r="B11" s="8" t="s">
        <v>44</v>
      </c>
    </row>
    <row r="12" spans="1:2">
      <c r="A12" s="3"/>
      <c r="B12" s="8"/>
    </row>
    <row r="13" spans="1:2">
      <c r="A13" s="30" t="s">
        <v>35</v>
      </c>
      <c r="B13" s="5" t="s">
        <v>49</v>
      </c>
    </row>
    <row r="14" spans="1:2">
      <c r="B14" s="8" t="s">
        <v>53</v>
      </c>
    </row>
    <row r="15" spans="1:2">
      <c r="B15" s="8"/>
    </row>
    <row r="16" spans="1:2">
      <c r="A16" s="30" t="s">
        <v>36</v>
      </c>
      <c r="B16" s="5" t="s">
        <v>50</v>
      </c>
    </row>
    <row r="17" spans="1:2">
      <c r="B17" s="8" t="s">
        <v>56</v>
      </c>
    </row>
    <row r="19" spans="1:2">
      <c r="A19" s="30" t="s">
        <v>38</v>
      </c>
      <c r="B19" s="35" t="s">
        <v>37</v>
      </c>
    </row>
    <row r="20" spans="1:2">
      <c r="A20" s="34"/>
      <c r="B20" s="5" t="s">
        <v>57</v>
      </c>
    </row>
    <row r="21" spans="1:2">
      <c r="A21" s="34"/>
      <c r="B21" s="5"/>
    </row>
    <row r="22" spans="1:2">
      <c r="A22" s="30" t="s">
        <v>45</v>
      </c>
      <c r="B22" s="35" t="s">
        <v>58</v>
      </c>
    </row>
    <row r="23" spans="1:2">
      <c r="A23" s="34"/>
      <c r="B23" s="8" t="s">
        <v>59</v>
      </c>
    </row>
    <row r="24" spans="1:2">
      <c r="B24" s="8" t="s">
        <v>51</v>
      </c>
    </row>
    <row r="25" spans="1:2">
      <c r="A25" s="34"/>
      <c r="B25" s="8" t="s">
        <v>75</v>
      </c>
    </row>
    <row r="26" spans="1:2">
      <c r="B26" s="8" t="s">
        <v>52</v>
      </c>
    </row>
    <row r="27" spans="1:2">
      <c r="B27" s="36" t="s">
        <v>60</v>
      </c>
    </row>
    <row r="29" spans="1:2">
      <c r="A29" s="30" t="s">
        <v>61</v>
      </c>
      <c r="B29" s="8" t="s">
        <v>68</v>
      </c>
    </row>
    <row r="30" spans="1:2">
      <c r="B30" s="8" t="s">
        <v>62</v>
      </c>
    </row>
    <row r="31" spans="1:2">
      <c r="B31" s="8" t="s">
        <v>63</v>
      </c>
    </row>
    <row r="32" spans="1:2">
      <c r="B32" s="8" t="s">
        <v>64</v>
      </c>
    </row>
    <row r="33" spans="1:2">
      <c r="B33" s="8"/>
    </row>
    <row r="34" spans="1:2">
      <c r="A34" s="30" t="s">
        <v>65</v>
      </c>
      <c r="B34" s="5" t="s">
        <v>72</v>
      </c>
    </row>
    <row r="35" spans="1:2">
      <c r="B35" s="5" t="s">
        <v>66</v>
      </c>
    </row>
    <row r="37" spans="1:2">
      <c r="A37" s="30" t="s">
        <v>67</v>
      </c>
      <c r="B37" s="5" t="s">
        <v>73</v>
      </c>
    </row>
    <row r="39" spans="1:2">
      <c r="A39" s="30" t="s">
        <v>69</v>
      </c>
      <c r="B39" s="5" t="s">
        <v>71</v>
      </c>
    </row>
    <row r="41" spans="1:2">
      <c r="B41" s="50" t="s">
        <v>70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5"/>
  <dimension ref="A1:S61"/>
  <sheetViews>
    <sheetView topLeftCell="G1" workbookViewId="0">
      <selection activeCell="P15" sqref="P15"/>
    </sheetView>
  </sheetViews>
  <sheetFormatPr baseColWidth="10" defaultColWidth="11.44140625" defaultRowHeight="13.2"/>
  <cols>
    <col min="1" max="1" width="11.44140625" style="2"/>
    <col min="2" max="2" width="24.6640625" style="2" bestFit="1" customWidth="1"/>
    <col min="3" max="4" width="11.44140625" style="2"/>
    <col min="5" max="5" width="12.5546875" style="2" bestFit="1" customWidth="1"/>
    <col min="6" max="6" width="12" style="2" bestFit="1" customWidth="1"/>
    <col min="7" max="7" width="11.44140625" style="2"/>
    <col min="8" max="8" width="4.6640625" style="2" bestFit="1" customWidth="1"/>
    <col min="9" max="9" width="17.6640625" style="2" bestFit="1" customWidth="1"/>
    <col min="10" max="12" width="11.44140625" style="2"/>
    <col min="13" max="13" width="5.5546875" style="2" customWidth="1"/>
    <col min="14" max="14" width="11.44140625" style="2"/>
    <col min="15" max="15" width="23.44140625" style="2" customWidth="1"/>
    <col min="16" max="16" width="15.33203125" style="2" bestFit="1" customWidth="1"/>
    <col min="17" max="17" width="17.6640625" style="2" bestFit="1" customWidth="1"/>
    <col min="18" max="16384" width="11.44140625" style="2"/>
  </cols>
  <sheetData>
    <row r="1" spans="1:19" s="7" customFormat="1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18</v>
      </c>
      <c r="N1" s="7" t="s">
        <v>78</v>
      </c>
      <c r="O1" s="112" t="s">
        <v>79</v>
      </c>
      <c r="P1" s="112"/>
      <c r="Q1" s="112"/>
      <c r="R1" s="112"/>
      <c r="S1" s="112"/>
    </row>
    <row r="2" spans="1:19">
      <c r="A2"/>
      <c r="B2"/>
      <c r="C2"/>
      <c r="D2"/>
      <c r="E2"/>
      <c r="F2"/>
      <c r="G2"/>
      <c r="H2"/>
      <c r="I2"/>
      <c r="J2"/>
      <c r="K2"/>
      <c r="O2" s="32" t="s">
        <v>80</v>
      </c>
      <c r="P2" s="32" t="s">
        <v>81</v>
      </c>
      <c r="Q2" s="32" t="s">
        <v>82</v>
      </c>
      <c r="R2" s="32" t="s">
        <v>83</v>
      </c>
      <c r="S2" s="32" t="s">
        <v>84</v>
      </c>
    </row>
    <row r="3" spans="1:19" s="65" customFormat="1">
      <c r="A3"/>
      <c r="B3"/>
      <c r="C3"/>
      <c r="D3"/>
      <c r="E3"/>
      <c r="F3"/>
      <c r="G3"/>
      <c r="H3"/>
      <c r="I3"/>
      <c r="J3"/>
      <c r="K3"/>
      <c r="L3" s="2"/>
      <c r="O3" s="66"/>
      <c r="P3" s="66"/>
      <c r="Q3" s="66"/>
    </row>
    <row r="4" spans="1:19" ht="14.4">
      <c r="A4"/>
      <c r="B4"/>
      <c r="C4"/>
      <c r="D4"/>
      <c r="E4"/>
      <c r="F4"/>
      <c r="G4"/>
      <c r="H4"/>
      <c r="I4"/>
      <c r="J4"/>
      <c r="K4"/>
      <c r="Q4" s="64"/>
    </row>
    <row r="5" spans="1:19">
      <c r="A5"/>
      <c r="B5"/>
      <c r="C5"/>
      <c r="D5"/>
      <c r="E5"/>
      <c r="F5"/>
      <c r="G5"/>
      <c r="H5"/>
      <c r="I5"/>
      <c r="J5"/>
      <c r="K5"/>
    </row>
    <row r="6" spans="1:19">
      <c r="A6"/>
      <c r="B6"/>
      <c r="C6"/>
      <c r="D6"/>
      <c r="E6"/>
      <c r="F6"/>
      <c r="G6"/>
      <c r="H6"/>
      <c r="I6"/>
      <c r="J6"/>
      <c r="K6"/>
    </row>
    <row r="7" spans="1:19">
      <c r="A7"/>
      <c r="B7"/>
      <c r="C7"/>
      <c r="D7"/>
      <c r="E7"/>
      <c r="F7"/>
      <c r="G7"/>
      <c r="H7"/>
      <c r="I7"/>
      <c r="J7"/>
      <c r="K7"/>
    </row>
    <row r="8" spans="1:19">
      <c r="A8"/>
      <c r="B8"/>
      <c r="C8"/>
      <c r="D8"/>
      <c r="E8"/>
      <c r="F8"/>
      <c r="G8"/>
      <c r="H8"/>
      <c r="I8"/>
      <c r="J8"/>
      <c r="K8"/>
    </row>
    <row r="9" spans="1:19">
      <c r="A9"/>
      <c r="B9"/>
      <c r="C9"/>
      <c r="D9"/>
      <c r="E9"/>
      <c r="F9"/>
      <c r="G9"/>
      <c r="H9"/>
      <c r="I9"/>
      <c r="J9"/>
      <c r="K9"/>
    </row>
    <row r="10" spans="1:19">
      <c r="A10"/>
      <c r="B10"/>
      <c r="C10"/>
      <c r="D10"/>
      <c r="E10"/>
      <c r="F10"/>
      <c r="G10"/>
      <c r="H10"/>
      <c r="I10"/>
      <c r="J10"/>
      <c r="K10"/>
      <c r="O10" s="112" t="s">
        <v>108</v>
      </c>
      <c r="P10" s="112"/>
      <c r="Q10" s="112"/>
      <c r="R10" s="112"/>
      <c r="S10" s="112"/>
    </row>
    <row r="11" spans="1:19" ht="14.4">
      <c r="A11"/>
      <c r="B11"/>
      <c r="C11"/>
      <c r="D11"/>
      <c r="E11"/>
      <c r="F11"/>
      <c r="G11"/>
      <c r="H11"/>
      <c r="I11"/>
      <c r="J11"/>
      <c r="K11"/>
      <c r="P11" s="64"/>
    </row>
    <row r="12" spans="1:19">
      <c r="A12"/>
      <c r="B12"/>
      <c r="C12"/>
      <c r="D12"/>
      <c r="E12"/>
      <c r="F12"/>
      <c r="G12"/>
      <c r="H12"/>
      <c r="I12"/>
      <c r="J12"/>
      <c r="K12"/>
    </row>
    <row r="13" spans="1:19">
      <c r="A13"/>
      <c r="B13"/>
      <c r="C13"/>
      <c r="D13"/>
      <c r="E13"/>
      <c r="F13"/>
      <c r="G13"/>
      <c r="H13"/>
      <c r="I13"/>
      <c r="J13"/>
      <c r="K13"/>
    </row>
    <row r="14" spans="1:19">
      <c r="A14"/>
      <c r="B14"/>
      <c r="C14"/>
      <c r="D14"/>
      <c r="E14"/>
      <c r="F14"/>
      <c r="G14"/>
      <c r="H14"/>
      <c r="I14"/>
      <c r="J14"/>
      <c r="K14"/>
    </row>
    <row r="15" spans="1:19">
      <c r="A15"/>
      <c r="B15"/>
      <c r="C15"/>
      <c r="D15"/>
      <c r="E15"/>
      <c r="F15"/>
      <c r="G15"/>
      <c r="H15"/>
      <c r="I15"/>
      <c r="J15"/>
      <c r="K15"/>
    </row>
    <row r="16" spans="1:19">
      <c r="A16"/>
      <c r="B16"/>
      <c r="C16"/>
      <c r="D16"/>
      <c r="E16"/>
      <c r="F16"/>
      <c r="G16"/>
      <c r="H16"/>
      <c r="I16"/>
      <c r="J16"/>
      <c r="K16"/>
    </row>
    <row r="17" spans="1:11">
      <c r="A17"/>
      <c r="B17"/>
      <c r="C17"/>
      <c r="D17"/>
      <c r="E17"/>
      <c r="F17"/>
      <c r="G17"/>
      <c r="H17"/>
      <c r="I17"/>
      <c r="J17"/>
      <c r="K17"/>
    </row>
    <row r="18" spans="1:11">
      <c r="A18"/>
      <c r="B18"/>
      <c r="C18"/>
      <c r="D18"/>
      <c r="E18"/>
      <c r="F18"/>
      <c r="G18"/>
      <c r="H18"/>
      <c r="I18"/>
      <c r="J18"/>
      <c r="K18"/>
    </row>
    <row r="19" spans="1:11">
      <c r="A19"/>
      <c r="B19"/>
      <c r="C19"/>
      <c r="D19"/>
      <c r="E19"/>
      <c r="F19"/>
      <c r="G19"/>
      <c r="H19"/>
      <c r="I19"/>
      <c r="J19"/>
      <c r="K19"/>
    </row>
    <row r="20" spans="1:11">
      <c r="A20"/>
      <c r="B20"/>
      <c r="C20"/>
      <c r="D20"/>
      <c r="E20"/>
      <c r="F20"/>
      <c r="G20"/>
      <c r="H20"/>
      <c r="I20"/>
      <c r="J20"/>
      <c r="K20"/>
    </row>
    <row r="21" spans="1:11">
      <c r="A21"/>
      <c r="B21"/>
      <c r="C21"/>
      <c r="D21"/>
      <c r="E21"/>
      <c r="F21"/>
      <c r="G21"/>
      <c r="H21"/>
      <c r="I21"/>
      <c r="J21"/>
      <c r="K21"/>
    </row>
    <row r="22" spans="1:11">
      <c r="A22"/>
      <c r="B22"/>
      <c r="C22"/>
      <c r="D22"/>
      <c r="E22"/>
      <c r="F22"/>
      <c r="G22"/>
      <c r="H22"/>
      <c r="I22"/>
      <c r="J22"/>
      <c r="K22"/>
    </row>
    <row r="23" spans="1:11">
      <c r="A23"/>
      <c r="B23"/>
      <c r="C23"/>
      <c r="D23"/>
      <c r="E23"/>
      <c r="F23"/>
      <c r="G23"/>
      <c r="H23"/>
      <c r="I23"/>
      <c r="J23"/>
      <c r="K23"/>
    </row>
    <row r="24" spans="1:11">
      <c r="A24"/>
      <c r="B24"/>
      <c r="C24"/>
      <c r="D24"/>
      <c r="E24"/>
      <c r="F24"/>
      <c r="G24"/>
      <c r="H24"/>
      <c r="I24"/>
      <c r="J24"/>
      <c r="K24"/>
    </row>
    <row r="25" spans="1:11">
      <c r="A25"/>
      <c r="B25"/>
      <c r="C25"/>
      <c r="D25"/>
      <c r="E25"/>
      <c r="F25"/>
      <c r="G25"/>
      <c r="H25"/>
      <c r="I25"/>
      <c r="J25"/>
      <c r="K25"/>
    </row>
    <row r="26" spans="1:11">
      <c r="A26"/>
      <c r="B26"/>
      <c r="C26"/>
      <c r="D26"/>
      <c r="E26"/>
      <c r="F26"/>
      <c r="G26"/>
      <c r="H26"/>
      <c r="I26"/>
      <c r="J26"/>
      <c r="K26"/>
    </row>
    <row r="27" spans="1:11">
      <c r="A27"/>
      <c r="B27"/>
      <c r="C27"/>
      <c r="D27"/>
      <c r="E27"/>
      <c r="F27"/>
      <c r="G27"/>
      <c r="H27"/>
      <c r="I27"/>
      <c r="J27"/>
      <c r="K27"/>
    </row>
    <row r="28" spans="1:11">
      <c r="A28"/>
      <c r="B28"/>
      <c r="C28"/>
      <c r="D28"/>
      <c r="E28"/>
      <c r="F28"/>
      <c r="G28"/>
      <c r="H28"/>
      <c r="I28"/>
      <c r="J28"/>
      <c r="K28"/>
    </row>
    <row r="29" spans="1:11">
      <c r="A29"/>
      <c r="B29"/>
      <c r="C29"/>
      <c r="D29"/>
      <c r="E29"/>
      <c r="F29"/>
      <c r="G29"/>
      <c r="H29"/>
      <c r="I29"/>
      <c r="J29"/>
      <c r="K29"/>
    </row>
    <row r="30" spans="1:11">
      <c r="A30"/>
      <c r="B30"/>
      <c r="C30"/>
      <c r="D30"/>
      <c r="E30"/>
      <c r="F30"/>
      <c r="G30"/>
      <c r="H30"/>
      <c r="I30"/>
      <c r="J30"/>
      <c r="K30"/>
    </row>
    <row r="31" spans="1:11">
      <c r="A31"/>
      <c r="B31"/>
      <c r="C31"/>
      <c r="D31"/>
      <c r="E31"/>
      <c r="F31"/>
      <c r="G31"/>
      <c r="H31"/>
      <c r="I31"/>
      <c r="J31"/>
      <c r="K31"/>
    </row>
    <row r="32" spans="1:11">
      <c r="A32"/>
      <c r="B32"/>
      <c r="C32"/>
      <c r="D32"/>
      <c r="E32"/>
      <c r="F32"/>
      <c r="G32"/>
      <c r="H32"/>
      <c r="I32"/>
      <c r="J32"/>
      <c r="K32"/>
    </row>
    <row r="33" spans="1:11">
      <c r="A33"/>
      <c r="B33"/>
      <c r="C33"/>
      <c r="D33"/>
      <c r="E33"/>
      <c r="F33"/>
      <c r="G33"/>
      <c r="H33"/>
      <c r="I33"/>
      <c r="J33"/>
      <c r="K33"/>
    </row>
    <row r="34" spans="1:11">
      <c r="A34"/>
      <c r="B34"/>
      <c r="C34"/>
      <c r="D34"/>
      <c r="E34"/>
      <c r="F34"/>
      <c r="G34"/>
      <c r="H34"/>
      <c r="I34"/>
      <c r="J34"/>
      <c r="K34"/>
    </row>
    <row r="35" spans="1:11">
      <c r="A35"/>
      <c r="B35"/>
      <c r="C35"/>
      <c r="D35"/>
      <c r="E35"/>
      <c r="F35"/>
      <c r="G35"/>
      <c r="H35"/>
      <c r="I35"/>
      <c r="J35"/>
      <c r="K35"/>
    </row>
    <row r="36" spans="1:11">
      <c r="A36"/>
      <c r="B36"/>
      <c r="C36"/>
      <c r="D36"/>
      <c r="E36"/>
      <c r="F36"/>
      <c r="G36"/>
      <c r="H36"/>
      <c r="I36"/>
      <c r="J36"/>
      <c r="K36"/>
    </row>
    <row r="37" spans="1:11">
      <c r="A37"/>
      <c r="B37"/>
      <c r="C37"/>
      <c r="D37"/>
      <c r="E37"/>
      <c r="F37"/>
      <c r="G37"/>
      <c r="H37"/>
      <c r="I37"/>
      <c r="J37"/>
      <c r="K37"/>
    </row>
    <row r="38" spans="1:11">
      <c r="A38"/>
      <c r="B38"/>
      <c r="C38"/>
      <c r="D38"/>
      <c r="E38"/>
      <c r="F38"/>
      <c r="G38"/>
      <c r="H38"/>
      <c r="I38"/>
      <c r="J38"/>
      <c r="K38"/>
    </row>
    <row r="39" spans="1:11">
      <c r="A39"/>
      <c r="B39"/>
      <c r="C39"/>
      <c r="D39"/>
      <c r="E39"/>
      <c r="F39"/>
      <c r="G39"/>
      <c r="H39"/>
      <c r="I39"/>
      <c r="J39"/>
      <c r="K39"/>
    </row>
    <row r="40" spans="1:11">
      <c r="A40"/>
      <c r="B40"/>
      <c r="C40"/>
      <c r="D40"/>
      <c r="E40"/>
      <c r="F40"/>
      <c r="G40"/>
      <c r="H40"/>
      <c r="I40"/>
      <c r="J40"/>
      <c r="K40"/>
    </row>
    <row r="41" spans="1:11">
      <c r="A41"/>
      <c r="B41"/>
      <c r="C41"/>
      <c r="D41"/>
      <c r="E41"/>
      <c r="F41"/>
      <c r="G41"/>
      <c r="H41"/>
      <c r="I41"/>
      <c r="J41"/>
      <c r="K41"/>
    </row>
    <row r="42" spans="1:11">
      <c r="A42"/>
      <c r="B42"/>
      <c r="C42"/>
      <c r="D42"/>
      <c r="E42"/>
      <c r="F42"/>
      <c r="G42"/>
      <c r="H42"/>
      <c r="I42"/>
      <c r="J42"/>
      <c r="K42"/>
    </row>
    <row r="43" spans="1:11">
      <c r="A43"/>
      <c r="B43"/>
      <c r="C43"/>
      <c r="D43"/>
      <c r="E43"/>
      <c r="F43"/>
      <c r="G43"/>
      <c r="H43"/>
      <c r="I43"/>
      <c r="J43"/>
      <c r="K43"/>
    </row>
    <row r="44" spans="1:11">
      <c r="A44"/>
      <c r="B44"/>
      <c r="C44"/>
      <c r="D44"/>
      <c r="E44"/>
      <c r="F44"/>
      <c r="G44"/>
      <c r="H44"/>
      <c r="I44"/>
      <c r="J44"/>
      <c r="K44"/>
    </row>
    <row r="45" spans="1:11">
      <c r="A45"/>
      <c r="B45"/>
      <c r="C45"/>
      <c r="D45"/>
      <c r="E45"/>
      <c r="F45"/>
      <c r="G45"/>
      <c r="H45"/>
      <c r="I45"/>
      <c r="J45"/>
      <c r="K45"/>
    </row>
    <row r="46" spans="1:11">
      <c r="A46"/>
      <c r="B46"/>
      <c r="C46"/>
      <c r="D46"/>
      <c r="E46"/>
      <c r="F46"/>
      <c r="G46"/>
      <c r="H46"/>
      <c r="I46"/>
      <c r="J46"/>
      <c r="K46"/>
    </row>
    <row r="47" spans="1:11">
      <c r="A47"/>
      <c r="B47"/>
      <c r="C47"/>
      <c r="D47"/>
      <c r="E47"/>
      <c r="F47"/>
      <c r="G47"/>
      <c r="H47"/>
      <c r="I47"/>
      <c r="J47"/>
      <c r="K47"/>
    </row>
    <row r="48" spans="1:11">
      <c r="A48"/>
      <c r="B48"/>
      <c r="C48"/>
      <c r="D48"/>
      <c r="E48"/>
      <c r="F48"/>
      <c r="G48"/>
      <c r="H48"/>
      <c r="I48"/>
      <c r="J48"/>
      <c r="K48"/>
    </row>
    <row r="49" spans="1:11">
      <c r="A49"/>
      <c r="B49"/>
      <c r="C49"/>
      <c r="D49"/>
      <c r="E49"/>
      <c r="F49"/>
      <c r="G49"/>
      <c r="H49"/>
      <c r="I49"/>
      <c r="J49"/>
      <c r="K49"/>
    </row>
    <row r="50" spans="1:11">
      <c r="A50"/>
      <c r="B50"/>
      <c r="C50"/>
      <c r="D50"/>
      <c r="E50"/>
      <c r="F50"/>
      <c r="G50"/>
      <c r="H50"/>
      <c r="I50"/>
      <c r="J50"/>
      <c r="K50"/>
    </row>
    <row r="51" spans="1:11">
      <c r="A51"/>
      <c r="B51"/>
      <c r="C51"/>
      <c r="D51"/>
      <c r="E51"/>
      <c r="F51"/>
      <c r="G51"/>
      <c r="H51"/>
      <c r="I51"/>
      <c r="J51"/>
      <c r="K51"/>
    </row>
    <row r="52" spans="1:11">
      <c r="A52"/>
      <c r="B52"/>
      <c r="C52"/>
      <c r="D52"/>
      <c r="E52"/>
      <c r="F52"/>
      <c r="G52"/>
      <c r="H52"/>
      <c r="I52"/>
      <c r="J52"/>
      <c r="K52"/>
    </row>
    <row r="53" spans="1:11">
      <c r="A53"/>
      <c r="B53"/>
      <c r="C53"/>
      <c r="D53"/>
      <c r="E53"/>
      <c r="F53"/>
      <c r="G53"/>
      <c r="H53"/>
      <c r="I53"/>
      <c r="J53"/>
      <c r="K53"/>
    </row>
    <row r="54" spans="1:11">
      <c r="A54"/>
      <c r="B54"/>
      <c r="C54"/>
      <c r="D54"/>
      <c r="E54"/>
      <c r="F54"/>
      <c r="G54"/>
      <c r="H54"/>
      <c r="I54"/>
      <c r="J54"/>
      <c r="K54"/>
    </row>
    <row r="55" spans="1:11">
      <c r="A55"/>
      <c r="B55"/>
      <c r="C55"/>
      <c r="D55"/>
      <c r="E55"/>
      <c r="F55"/>
      <c r="G55"/>
      <c r="H55"/>
      <c r="I55"/>
      <c r="J55"/>
      <c r="K55"/>
    </row>
    <row r="56" spans="1:11">
      <c r="A56"/>
      <c r="B56"/>
      <c r="C56"/>
      <c r="D56"/>
      <c r="E56"/>
      <c r="F56"/>
      <c r="G56"/>
      <c r="H56"/>
      <c r="I56"/>
      <c r="J56"/>
      <c r="K56"/>
    </row>
    <row r="57" spans="1:11">
      <c r="A57"/>
      <c r="B57"/>
      <c r="C57"/>
      <c r="D57"/>
      <c r="E57"/>
      <c r="F57"/>
      <c r="G57"/>
      <c r="H57"/>
      <c r="I57"/>
      <c r="J57"/>
      <c r="K57"/>
    </row>
    <row r="58" spans="1:11">
      <c r="A58"/>
      <c r="B58"/>
      <c r="C58"/>
      <c r="D58"/>
      <c r="E58"/>
      <c r="F58"/>
      <c r="G58"/>
      <c r="H58"/>
      <c r="I58"/>
      <c r="J58"/>
      <c r="K58"/>
    </row>
    <row r="59" spans="1:11">
      <c r="A59"/>
      <c r="B59"/>
      <c r="C59"/>
      <c r="D59"/>
      <c r="E59"/>
      <c r="F59"/>
      <c r="G59"/>
      <c r="H59"/>
      <c r="I59"/>
      <c r="J59"/>
      <c r="K59"/>
    </row>
    <row r="60" spans="1:11">
      <c r="A60"/>
      <c r="B60"/>
      <c r="C60"/>
      <c r="D60"/>
      <c r="E60"/>
      <c r="F60"/>
      <c r="G60"/>
      <c r="H60"/>
      <c r="I60"/>
      <c r="J60"/>
      <c r="K60"/>
    </row>
    <row r="61" spans="1:11">
      <c r="A61"/>
      <c r="B61"/>
      <c r="C61"/>
      <c r="D61"/>
      <c r="E61"/>
      <c r="F61"/>
      <c r="G61"/>
      <c r="H61"/>
      <c r="I61"/>
      <c r="J61"/>
      <c r="K61"/>
    </row>
  </sheetData>
  <mergeCells count="2">
    <mergeCell ref="O1:S1"/>
    <mergeCell ref="O10:S10"/>
  </mergeCells>
  <phoneticPr fontId="20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M22"/>
  <sheetViews>
    <sheetView workbookViewId="0">
      <selection activeCell="P8" sqref="P8"/>
    </sheetView>
  </sheetViews>
  <sheetFormatPr baseColWidth="10" defaultRowHeight="13.2"/>
  <cols>
    <col min="1" max="1" width="11.44140625" style="1"/>
    <col min="2" max="3" width="8.6640625" style="1" bestFit="1" customWidth="1"/>
    <col min="4" max="4" width="40.6640625" customWidth="1"/>
  </cols>
  <sheetData>
    <row r="1" spans="1:13">
      <c r="A1" s="7" t="s">
        <v>88</v>
      </c>
      <c r="B1" s="7" t="s">
        <v>85</v>
      </c>
      <c r="C1" s="7" t="s">
        <v>86</v>
      </c>
      <c r="D1" s="75" t="s">
        <v>100</v>
      </c>
      <c r="E1" s="67" t="s">
        <v>88</v>
      </c>
      <c r="F1" s="67" t="s">
        <v>85</v>
      </c>
      <c r="G1" s="67" t="s">
        <v>86</v>
      </c>
      <c r="K1" s="7" t="s">
        <v>88</v>
      </c>
      <c r="L1" s="7" t="s">
        <v>85</v>
      </c>
      <c r="M1" s="7" t="s">
        <v>86</v>
      </c>
    </row>
    <row r="2" spans="1:13">
      <c r="A2" s="7" t="s">
        <v>87</v>
      </c>
      <c r="B2" s="2">
        <v>-99</v>
      </c>
      <c r="C2" s="1">
        <v>11.5</v>
      </c>
      <c r="E2" s="67" t="s">
        <v>87</v>
      </c>
      <c r="F2" s="68">
        <v>-99</v>
      </c>
      <c r="G2" s="69">
        <v>11.5</v>
      </c>
      <c r="K2" s="7" t="s">
        <v>87</v>
      </c>
      <c r="L2" s="2">
        <v>-99</v>
      </c>
      <c r="M2" s="1">
        <v>11.5</v>
      </c>
    </row>
    <row r="3" spans="1:13">
      <c r="A3" s="56" t="s">
        <v>89</v>
      </c>
      <c r="B3" s="2">
        <v>-99</v>
      </c>
      <c r="C3" s="1">
        <v>26.5</v>
      </c>
      <c r="E3" s="70" t="s">
        <v>89</v>
      </c>
      <c r="F3" s="68">
        <v>-99</v>
      </c>
      <c r="G3" s="69">
        <v>26.5</v>
      </c>
      <c r="K3" s="56" t="s">
        <v>89</v>
      </c>
      <c r="L3" s="2">
        <v>-99</v>
      </c>
      <c r="M3" s="1">
        <v>26.5</v>
      </c>
    </row>
    <row r="4" spans="1:13">
      <c r="A4" s="57" t="s">
        <v>90</v>
      </c>
      <c r="B4" s="1">
        <v>15.5</v>
      </c>
      <c r="C4" s="1">
        <v>36.5</v>
      </c>
      <c r="E4" s="71" t="s">
        <v>90</v>
      </c>
      <c r="F4" s="69">
        <v>15.5</v>
      </c>
      <c r="G4" s="69">
        <v>37</v>
      </c>
      <c r="K4" s="57" t="s">
        <v>90</v>
      </c>
      <c r="L4" s="1">
        <v>15.5</v>
      </c>
      <c r="M4" s="1">
        <v>36.5</v>
      </c>
    </row>
    <row r="5" spans="1:13">
      <c r="A5" s="58" t="s">
        <v>91</v>
      </c>
      <c r="B5" s="1">
        <v>36.5</v>
      </c>
      <c r="C5" s="1">
        <v>45.5</v>
      </c>
      <c r="E5" s="72" t="s">
        <v>91</v>
      </c>
      <c r="F5" s="69">
        <v>37</v>
      </c>
      <c r="G5" s="69">
        <v>46</v>
      </c>
      <c r="K5" s="58" t="s">
        <v>91</v>
      </c>
      <c r="L5" s="1">
        <v>36.5</v>
      </c>
      <c r="M5" s="1">
        <v>45.5</v>
      </c>
    </row>
    <row r="6" spans="1:13">
      <c r="A6" s="62" t="s">
        <v>92</v>
      </c>
      <c r="B6" s="1">
        <v>99</v>
      </c>
      <c r="C6" s="1">
        <v>99</v>
      </c>
      <c r="E6" s="73" t="s">
        <v>92</v>
      </c>
      <c r="F6" s="69">
        <v>54</v>
      </c>
      <c r="G6" s="69">
        <v>54</v>
      </c>
      <c r="K6" s="62" t="s">
        <v>92</v>
      </c>
      <c r="L6" s="1">
        <v>99</v>
      </c>
      <c r="M6" s="1">
        <v>99</v>
      </c>
    </row>
    <row r="7" spans="1:13">
      <c r="E7" s="74" t="s">
        <v>93</v>
      </c>
      <c r="F7" s="67">
        <v>99</v>
      </c>
      <c r="G7" s="69">
        <v>99</v>
      </c>
    </row>
    <row r="9" spans="1:13">
      <c r="E9" s="5" t="s">
        <v>94</v>
      </c>
    </row>
    <row r="10" spans="1:13">
      <c r="E10" s="5" t="s">
        <v>95</v>
      </c>
    </row>
    <row r="11" spans="1:13">
      <c r="E11" s="5" t="s">
        <v>96</v>
      </c>
    </row>
    <row r="13" spans="1:13">
      <c r="E13" s="35" t="s">
        <v>97</v>
      </c>
    </row>
    <row r="15" spans="1:13">
      <c r="E15" s="7" t="s">
        <v>88</v>
      </c>
      <c r="F15" s="7" t="s">
        <v>85</v>
      </c>
      <c r="G15" s="7" t="s">
        <v>86</v>
      </c>
    </row>
    <row r="16" spans="1:13">
      <c r="E16" s="7" t="s">
        <v>87</v>
      </c>
      <c r="F16" s="2">
        <v>-99</v>
      </c>
      <c r="G16" s="1">
        <v>11.5</v>
      </c>
    </row>
    <row r="17" spans="5:7">
      <c r="E17" s="56" t="s">
        <v>89</v>
      </c>
      <c r="F17" s="2">
        <v>-99</v>
      </c>
      <c r="G17" s="1">
        <v>26.5</v>
      </c>
    </row>
    <row r="18" spans="5:7">
      <c r="E18" s="57" t="s">
        <v>90</v>
      </c>
      <c r="F18" s="1">
        <v>15.5</v>
      </c>
      <c r="G18" s="1">
        <v>36.5</v>
      </c>
    </row>
    <row r="19" spans="5:7">
      <c r="E19" s="58" t="s">
        <v>91</v>
      </c>
      <c r="F19" s="1">
        <v>99</v>
      </c>
      <c r="G19" s="1">
        <v>99</v>
      </c>
    </row>
    <row r="20" spans="5:7">
      <c r="E20" s="1"/>
      <c r="F20" s="1"/>
      <c r="G20" s="1"/>
    </row>
    <row r="21" spans="5:7">
      <c r="E21" s="8" t="s">
        <v>98</v>
      </c>
    </row>
    <row r="22" spans="5:7">
      <c r="E22" s="8" t="s">
        <v>99</v>
      </c>
    </row>
  </sheetData>
  <pageMargins left="0.7" right="0.7" top="0.75" bottom="0.75" header="0.3" footer="0.3"/>
  <legacyDrawing r:id="rId1"/>
</worksheet>
</file>

<file path=docMetadata/LabelInfo.xml><?xml version="1.0" encoding="utf-8"?>
<clbl:labelList xmlns:clbl="http://schemas.microsoft.com/office/2020/mipLabelMetadata">
  <clbl:label id="{07222825-62ea-40f3-96b5-5375c07996e2}" enabled="1" method="Privileged" siteId="{90c7a20a-f34b-40bf-bc48-b9253b6f5d2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6</vt:i4>
      </vt:variant>
    </vt:vector>
  </HeadingPairs>
  <TitlesOfParts>
    <vt:vector size="13" baseType="lpstr">
      <vt:lpstr>Format extranet</vt:lpstr>
      <vt:lpstr>Travail</vt:lpstr>
      <vt:lpstr>Diffusion</vt:lpstr>
      <vt:lpstr>Contrôles</vt:lpstr>
      <vt:lpstr>ModOp</vt:lpstr>
      <vt:lpstr>Ajouts autres</vt:lpstr>
      <vt:lpstr>Couleurs_Departs</vt:lpstr>
      <vt:lpstr>AS_Stater</vt:lpstr>
      <vt:lpstr>Couleur_Gardiens</vt:lpstr>
      <vt:lpstr>Couleur_Starters</vt:lpstr>
      <vt:lpstr>Ecart_parties</vt:lpstr>
      <vt:lpstr>Heure_départ</vt:lpstr>
      <vt:lpstr>Tri_init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BUREAU</dc:creator>
  <cp:lastModifiedBy>Utilisateur</cp:lastModifiedBy>
  <cp:lastPrinted>2023-10-12T16:58:02Z</cp:lastPrinted>
  <dcterms:created xsi:type="dcterms:W3CDTF">2019-09-12T08:05:15Z</dcterms:created>
  <dcterms:modified xsi:type="dcterms:W3CDTF">2026-05-28T13:56:54Z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6c818a6-e1a0-4a6e-a969-20d857c5dc62_Enabled">
    <vt:lpwstr>true</vt:lpwstr>
  </property>
  <property fmtid="{D5CDD505-2E9C-101B-9397-08002B2CF9AE}" pid="3" name="MSIP_Label_e6c818a6-e1a0-4a6e-a969-20d857c5dc62_SetDate">
    <vt:lpwstr>2022-08-30T09:24:49Z</vt:lpwstr>
  </property>
  <property fmtid="{D5CDD505-2E9C-101B-9397-08002B2CF9AE}" pid="4" name="MSIP_Label_e6c818a6-e1a0-4a6e-a969-20d857c5dc62_Method">
    <vt:lpwstr>Standard</vt:lpwstr>
  </property>
  <property fmtid="{D5CDD505-2E9C-101B-9397-08002B2CF9AE}" pid="5" name="MSIP_Label_e6c818a6-e1a0-4a6e-a969-20d857c5dc62_Name">
    <vt:lpwstr>Orange_restricted_internal.2</vt:lpwstr>
  </property>
  <property fmtid="{D5CDD505-2E9C-101B-9397-08002B2CF9AE}" pid="6" name="MSIP_Label_e6c818a6-e1a0-4a6e-a969-20d857c5dc62_SiteId">
    <vt:lpwstr>90c7a20a-f34b-40bf-bc48-b9253b6f5d20</vt:lpwstr>
  </property>
  <property fmtid="{D5CDD505-2E9C-101B-9397-08002B2CF9AE}" pid="7" name="MSIP_Label_e6c818a6-e1a0-4a6e-a969-20d857c5dc62_ActionId">
    <vt:lpwstr>60226081-814a-4d08-8ee5-c6dac30af1db</vt:lpwstr>
  </property>
  <property fmtid="{D5CDD505-2E9C-101B-9397-08002B2CF9AE}" pid="8" name="MSIP_Label_e6c818a6-e1a0-4a6e-a969-20d857c5dc62_ContentBits">
    <vt:lpwstr>2</vt:lpwstr>
  </property>
</Properties>
</file>